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ESUN_SUS_PCE\VŘD 24\Silnice\Žamberk záliv BUS\ZD\Žamberk\"/>
    </mc:Choice>
  </mc:AlternateContent>
  <xr:revisionPtr revIDLastSave="0" documentId="8_{EAA3752A-E653-4AB9-990F-2D244885E5A3}" xr6:coauthVersionLast="47" xr6:coauthVersionMax="47" xr10:uidLastSave="{00000000-0000-0000-0000-000000000000}"/>
  <bookViews>
    <workbookView xWindow="-108" yWindow="-108" windowWidth="30936" windowHeight="16776" xr2:uid="{3EA881C4-FF8E-4212-A5A0-C53245497ED8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3" l="1"/>
  <c r="B33" i="3"/>
  <c r="C26" i="3"/>
  <c r="B26" i="3"/>
  <c r="B12" i="3"/>
  <c r="C9" i="3"/>
  <c r="B7" i="3"/>
  <c r="C4" i="3"/>
  <c r="B4" i="3"/>
  <c r="B3" i="3"/>
  <c r="I131" i="2"/>
  <c r="H131" i="2"/>
  <c r="I130" i="2"/>
  <c r="H130" i="2"/>
  <c r="I129" i="2"/>
  <c r="H129" i="2"/>
  <c r="G128" i="2"/>
  <c r="H127" i="2"/>
  <c r="G127" i="2"/>
  <c r="E127" i="2"/>
  <c r="H125" i="2"/>
  <c r="G125" i="2"/>
  <c r="E125" i="2"/>
  <c r="I125" i="2" s="1"/>
  <c r="I124" i="2"/>
  <c r="H124" i="2"/>
  <c r="G124" i="2"/>
  <c r="E124" i="2"/>
  <c r="I122" i="2"/>
  <c r="H122" i="2"/>
  <c r="G122" i="2"/>
  <c r="E122" i="2"/>
  <c r="I121" i="2"/>
  <c r="H121" i="2"/>
  <c r="G121" i="2"/>
  <c r="E121" i="2"/>
  <c r="I120" i="2"/>
  <c r="H120" i="2"/>
  <c r="G120" i="2"/>
  <c r="E120" i="2"/>
  <c r="I118" i="2"/>
  <c r="H118" i="2"/>
  <c r="G118" i="2"/>
  <c r="E118" i="2"/>
  <c r="I116" i="2"/>
  <c r="H116" i="2"/>
  <c r="G116" i="2"/>
  <c r="E116" i="2"/>
  <c r="I114" i="2"/>
  <c r="H114" i="2"/>
  <c r="G114" i="2"/>
  <c r="E114" i="2"/>
  <c r="I111" i="2"/>
  <c r="H111" i="2"/>
  <c r="G111" i="2"/>
  <c r="E111" i="2"/>
  <c r="I109" i="2"/>
  <c r="H109" i="2"/>
  <c r="G109" i="2"/>
  <c r="E109" i="2"/>
  <c r="I107" i="2"/>
  <c r="H107" i="2"/>
  <c r="G107" i="2"/>
  <c r="E107" i="2"/>
  <c r="I105" i="2"/>
  <c r="H105" i="2"/>
  <c r="G105" i="2"/>
  <c r="E105" i="2"/>
  <c r="H104" i="2"/>
  <c r="G104" i="2"/>
  <c r="E104" i="2"/>
  <c r="I104" i="2" s="1"/>
  <c r="I103" i="2"/>
  <c r="H103" i="2"/>
  <c r="G103" i="2"/>
  <c r="E103" i="2"/>
  <c r="H101" i="2"/>
  <c r="G101" i="2"/>
  <c r="E101" i="2"/>
  <c r="I101" i="2" s="1"/>
  <c r="I100" i="2"/>
  <c r="H100" i="2"/>
  <c r="G100" i="2"/>
  <c r="E100" i="2"/>
  <c r="H97" i="2"/>
  <c r="G97" i="2"/>
  <c r="E97" i="2"/>
  <c r="I97" i="2" s="1"/>
  <c r="H94" i="2"/>
  <c r="G94" i="2"/>
  <c r="E94" i="2"/>
  <c r="I94" i="2" s="1"/>
  <c r="H92" i="2"/>
  <c r="G92" i="2"/>
  <c r="E92" i="2"/>
  <c r="I92" i="2" s="1"/>
  <c r="H90" i="2"/>
  <c r="G90" i="2"/>
  <c r="E90" i="2"/>
  <c r="I90" i="2" s="1"/>
  <c r="H88" i="2"/>
  <c r="G88" i="2"/>
  <c r="E88" i="2"/>
  <c r="I88" i="2" s="1"/>
  <c r="H84" i="2"/>
  <c r="I83" i="2"/>
  <c r="H83" i="2"/>
  <c r="H82" i="2"/>
  <c r="G82" i="2"/>
  <c r="I82" i="2" s="1"/>
  <c r="E82" i="2"/>
  <c r="H81" i="2"/>
  <c r="G81" i="2"/>
  <c r="I81" i="2" s="1"/>
  <c r="E81" i="2"/>
  <c r="H78" i="2"/>
  <c r="G78" i="2"/>
  <c r="I78" i="2" s="1"/>
  <c r="E78" i="2"/>
  <c r="H76" i="2"/>
  <c r="G76" i="2"/>
  <c r="I76" i="2" s="1"/>
  <c r="E76" i="2"/>
  <c r="H75" i="2"/>
  <c r="G75" i="2"/>
  <c r="I75" i="2" s="1"/>
  <c r="E75" i="2"/>
  <c r="H74" i="2"/>
  <c r="G74" i="2"/>
  <c r="I74" i="2" s="1"/>
  <c r="E74" i="2"/>
  <c r="H73" i="2"/>
  <c r="G73" i="2"/>
  <c r="I73" i="2" s="1"/>
  <c r="E73" i="2"/>
  <c r="H72" i="2"/>
  <c r="G72" i="2"/>
  <c r="I72" i="2" s="1"/>
  <c r="E72" i="2"/>
  <c r="I71" i="2"/>
  <c r="H71" i="2"/>
  <c r="G71" i="2"/>
  <c r="E71" i="2"/>
  <c r="H69" i="2"/>
  <c r="G69" i="2"/>
  <c r="E69" i="2"/>
  <c r="H67" i="2"/>
  <c r="G67" i="2"/>
  <c r="E67" i="2"/>
  <c r="H66" i="2"/>
  <c r="G66" i="2"/>
  <c r="E66" i="2"/>
  <c r="H65" i="2"/>
  <c r="G65" i="2"/>
  <c r="I65" i="2" s="1"/>
  <c r="E65" i="2"/>
  <c r="H63" i="2"/>
  <c r="G63" i="2"/>
  <c r="E63" i="2"/>
  <c r="H61" i="2"/>
  <c r="G61" i="2"/>
  <c r="E61" i="2"/>
  <c r="H59" i="2"/>
  <c r="G59" i="2"/>
  <c r="I59" i="2" s="1"/>
  <c r="E59" i="2"/>
  <c r="H57" i="2"/>
  <c r="G57" i="2"/>
  <c r="E57" i="2"/>
  <c r="H56" i="2"/>
  <c r="G56" i="2"/>
  <c r="I56" i="2" s="1"/>
  <c r="E56" i="2"/>
  <c r="H55" i="2"/>
  <c r="G55" i="2"/>
  <c r="E55" i="2"/>
  <c r="H53" i="2"/>
  <c r="G53" i="2"/>
  <c r="E53" i="2"/>
  <c r="H51" i="2"/>
  <c r="G51" i="2"/>
  <c r="E51" i="2"/>
  <c r="H48" i="2"/>
  <c r="G48" i="2"/>
  <c r="E48" i="2"/>
  <c r="H47" i="2"/>
  <c r="G47" i="2"/>
  <c r="E47" i="2"/>
  <c r="H46" i="2"/>
  <c r="G46" i="2"/>
  <c r="I46" i="2" s="1"/>
  <c r="E46" i="2"/>
  <c r="H45" i="2"/>
  <c r="G45" i="2"/>
  <c r="E45" i="2"/>
  <c r="H43" i="2"/>
  <c r="G43" i="2"/>
  <c r="E43" i="2"/>
  <c r="I43" i="2" s="1"/>
  <c r="H42" i="2"/>
  <c r="G42" i="2"/>
  <c r="E42" i="2"/>
  <c r="I42" i="2" s="1"/>
  <c r="H40" i="2"/>
  <c r="G40" i="2"/>
  <c r="E40" i="2"/>
  <c r="H39" i="2"/>
  <c r="G39" i="2"/>
  <c r="E39" i="2"/>
  <c r="H37" i="2"/>
  <c r="G37" i="2"/>
  <c r="E37" i="2"/>
  <c r="H36" i="2"/>
  <c r="G36" i="2"/>
  <c r="E36" i="2"/>
  <c r="H34" i="2"/>
  <c r="G34" i="2"/>
  <c r="E34" i="2"/>
  <c r="H32" i="2"/>
  <c r="G32" i="2"/>
  <c r="E32" i="2"/>
  <c r="H30" i="2"/>
  <c r="G30" i="2"/>
  <c r="E30" i="2"/>
  <c r="H28" i="2"/>
  <c r="G28" i="2"/>
  <c r="E28" i="2"/>
  <c r="I28" i="2" s="1"/>
  <c r="H27" i="2"/>
  <c r="G27" i="2"/>
  <c r="E27" i="2"/>
  <c r="H25" i="2"/>
  <c r="G25" i="2"/>
  <c r="I25" i="2" s="1"/>
  <c r="E25" i="2"/>
  <c r="E23" i="2"/>
  <c r="I22" i="2"/>
  <c r="H22" i="2"/>
  <c r="G22" i="2"/>
  <c r="E22" i="2"/>
  <c r="H21" i="2"/>
  <c r="G21" i="2"/>
  <c r="I21" i="2" s="1"/>
  <c r="E21" i="2"/>
  <c r="H20" i="2"/>
  <c r="G20" i="2"/>
  <c r="I20" i="2" s="1"/>
  <c r="E20" i="2"/>
  <c r="I18" i="2"/>
  <c r="H18" i="2"/>
  <c r="G18" i="2"/>
  <c r="E18" i="2"/>
  <c r="H16" i="2"/>
  <c r="G16" i="2"/>
  <c r="I16" i="2" s="1"/>
  <c r="E16" i="2"/>
  <c r="I14" i="2"/>
  <c r="H14" i="2"/>
  <c r="G14" i="2"/>
  <c r="E14" i="2"/>
  <c r="H12" i="2"/>
  <c r="G12" i="2"/>
  <c r="I12" i="2" s="1"/>
  <c r="E12" i="2"/>
  <c r="H10" i="2"/>
  <c r="G10" i="2"/>
  <c r="I10" i="2" s="1"/>
  <c r="E10" i="2"/>
  <c r="I8" i="2"/>
  <c r="H8" i="2"/>
  <c r="G8" i="2"/>
  <c r="E8" i="2"/>
  <c r="I6" i="2"/>
  <c r="H6" i="2"/>
  <c r="G6" i="2"/>
  <c r="E6" i="2"/>
  <c r="H5" i="2"/>
  <c r="G5" i="2"/>
  <c r="E5" i="2"/>
  <c r="I27" i="2" l="1"/>
  <c r="I30" i="2"/>
  <c r="I32" i="2"/>
  <c r="I34" i="2"/>
  <c r="I36" i="2"/>
  <c r="I37" i="2"/>
  <c r="I39" i="2"/>
  <c r="I40" i="2"/>
  <c r="L1" i="2"/>
  <c r="L2" i="2" s="1"/>
  <c r="E84" i="2" s="1"/>
  <c r="E85" i="2" s="1"/>
  <c r="C5" i="3" s="1"/>
  <c r="I45" i="2"/>
  <c r="I47" i="2"/>
  <c r="I48" i="2"/>
  <c r="I51" i="2"/>
  <c r="I53" i="2"/>
  <c r="I55" i="2"/>
  <c r="I57" i="2"/>
  <c r="I61" i="2"/>
  <c r="I63" i="2"/>
  <c r="I66" i="2"/>
  <c r="I67" i="2"/>
  <c r="I69" i="2"/>
  <c r="E128" i="2"/>
  <c r="B34" i="3" s="1"/>
  <c r="I127" i="2"/>
  <c r="I128" i="2" s="1"/>
  <c r="G23" i="2"/>
  <c r="C33" i="3" s="1"/>
  <c r="G85" i="2"/>
  <c r="I5" i="2"/>
  <c r="I23" i="2" s="1"/>
  <c r="B32" i="3" l="1"/>
  <c r="I84" i="2"/>
  <c r="I85" i="2" s="1"/>
  <c r="C10" i="3"/>
  <c r="C11" i="3" s="1"/>
  <c r="C32" i="3"/>
  <c r="C6" i="3"/>
  <c r="C7" i="3" l="1"/>
  <c r="C8" i="3"/>
  <c r="C15" i="3" l="1"/>
  <c r="C12" i="3"/>
  <c r="C20" i="3" l="1"/>
  <c r="C14" i="3"/>
  <c r="C19" i="3"/>
  <c r="C13" i="3"/>
  <c r="C21" i="3" l="1"/>
  <c r="C16" i="3"/>
  <c r="C22" i="3" l="1"/>
  <c r="B25" i="3" s="1"/>
  <c r="C25" i="3" s="1"/>
  <c r="C24" i="3" l="1"/>
  <c r="C27" i="3" l="1"/>
  <c r="C29" i="3"/>
  <c r="C30" i="3"/>
</calcChain>
</file>

<file path=xl/sharedStrings.xml><?xml version="1.0" encoding="utf-8"?>
<sst xmlns="http://schemas.openxmlformats.org/spreadsheetml/2006/main" count="376" uniqueCount="225">
  <si>
    <t>Název</t>
  </si>
  <si>
    <t>Hodnota</t>
  </si>
  <si>
    <t>Nadpis rekapitulace</t>
  </si>
  <si>
    <t>Seznam prací a dodávek elektrotechnických zařízení</t>
  </si>
  <si>
    <t>Akce</t>
  </si>
  <si>
    <t>Autobusový záliv u SUS v Žamberku</t>
  </si>
  <si>
    <t>Projekt</t>
  </si>
  <si>
    <t>SO 401 - Veřejné osvětlení</t>
  </si>
  <si>
    <t>Investor</t>
  </si>
  <si>
    <t>SUS Pardubického kraje</t>
  </si>
  <si>
    <t>Z. č.</t>
  </si>
  <si>
    <t>24-15</t>
  </si>
  <si>
    <t>A. č.</t>
  </si>
  <si>
    <t>VO04</t>
  </si>
  <si>
    <t>Smlouva</t>
  </si>
  <si>
    <t/>
  </si>
  <si>
    <t>Vypracoval</t>
  </si>
  <si>
    <t>Ing. Josef Havlíček</t>
  </si>
  <si>
    <t>Kontroloval</t>
  </si>
  <si>
    <t>Datum</t>
  </si>
  <si>
    <t>31.01.2025</t>
  </si>
  <si>
    <t>Zpracovatel</t>
  </si>
  <si>
    <t>Ing. Josef Havlíček, Nerudova 1833, 530 02 Pardubice</t>
  </si>
  <si>
    <t>CÚ</t>
  </si>
  <si>
    <t>2025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</si>
  <si>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</si>
  <si>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</si>
  <si>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</si>
  <si>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</si>
  <si>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</si>
  <si>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</si>
  <si>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</si>
  <si>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</si>
  <si>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</si>
  <si>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</si>
  <si>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</si>
  <si>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</si>
  <si>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</si>
  <si>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</si>
  <si>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</si>
  <si>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</si>
  <si>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</si>
  <si>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</si>
  <si>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</si>
  <si>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</si>
  <si>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</si>
  <si>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</si>
  <si>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</si>
  <si>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</si>
  <si>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</si>
  <si>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</si>
  <si>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</si>
  <si>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</si>
  <si>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</si>
  <si>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</si>
  <si>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</si>
  <si>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</si>
  <si>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</si>
  <si>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</si>
  <si>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</si>
  <si>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</si>
  <si>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</si>
  <si>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</si>
  <si>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</si>
  <si>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</si>
  <si>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</t>
  </si>
  <si>
    <t>Bezpaticový - 6m - demontáž</t>
  </si>
  <si>
    <t>ks</t>
  </si>
  <si>
    <t>Paticový - 10m - demontáž</t>
  </si>
  <si>
    <t>VÝLOŽNÍK</t>
  </si>
  <si>
    <t>2m - demontáž</t>
  </si>
  <si>
    <t>STOŽAROVÁ VÝZBROJ</t>
  </si>
  <si>
    <t>Stožárová výzbroj - demontáž</t>
  </si>
  <si>
    <t>SVÍTIDLO VENKOVNÍ VYBOJKOVÉ</t>
  </si>
  <si>
    <t>70-150W,IP23 - demontáž</t>
  </si>
  <si>
    <t>VYSOKOTLAKÁ VÝBOJKA</t>
  </si>
  <si>
    <t>70-150W - demontáž</t>
  </si>
  <si>
    <t>UKONČENÍ VODIČŮ NA SVORKOVNICI</t>
  </si>
  <si>
    <t xml:space="preserve"> Odpojení vodiče do  16 mm2</t>
  </si>
  <si>
    <t>SVORKA HROMOSVODNÍ,UZEMŇOVACÍ</t>
  </si>
  <si>
    <t xml:space="preserve"> Odpojení svorky SP (připojovací)</t>
  </si>
  <si>
    <t>HODINOVE ZUCTOVACI SAZBY</t>
  </si>
  <si>
    <t xml:space="preserve"> Demontaz stavajiciho zarizeni - ostatní</t>
  </si>
  <si>
    <t>hod</t>
  </si>
  <si>
    <t xml:space="preserve"> Strojhodiny jeřábu</t>
  </si>
  <si>
    <t xml:space="preserve"> Strojhodiny montážní plošiny</t>
  </si>
  <si>
    <t>Demontáže - celkem</t>
  </si>
  <si>
    <t>VÝBOJKOVÁ SVÍTIDLA ULIČNÍ</t>
  </si>
  <si>
    <t>Stávající výbojkové 44xx 2x xx, SON 150W,  (č. 505556) - montáž</t>
  </si>
  <si>
    <t>LED SVÍTIDLA PŘECHODOVÁ PRAVOSTRANNÁ "SCHRÉDER"          - typ "P"</t>
  </si>
  <si>
    <t>AMPERA EVO 1 ZEBRA,  30LED, 500mA, 6880lm, NW 740 (4000K), 47W, 5369, pravá, rovné sklo, d=60mm, class I., AKZO 900, IP66, IK09</t>
  </si>
  <si>
    <t>Logistický příplatek objednávky 1-4 ks/objednávka</t>
  </si>
  <si>
    <t>STOŽÁR ULIČNÍ BEZPATICOVÝ 3-STUPŇOVÝ</t>
  </si>
  <si>
    <t>U10-159/133/114 - 8.2m+1.2m (d=159/133/114mm) FeZn, žárově zinkovaný</t>
  </si>
  <si>
    <t>VÝLOŽNÍK KE STOŽÁRU</t>
  </si>
  <si>
    <t>J1-3000 - jednoramenný, délka 3000mm, FeZn, žárově zinkovaný</t>
  </si>
  <si>
    <t>STOŽÁR PŘECHODOVÝ BEZPATICOVÝ 3-STUPŇOVÝ</t>
  </si>
  <si>
    <t>PA6-114/89/76 - 6m+0,8m (d=114/89/76mm) FeZn, žárově zinkovaný</t>
  </si>
  <si>
    <t>VÝLOŽNÍK KE STOŽÁRU PŘECHODOVÉMU</t>
  </si>
  <si>
    <t>PDA1-1000/76 - délka 1000mm, FeZn, žárově zinkovaný</t>
  </si>
  <si>
    <t>Atypický zalomený PDA1-1500/76 - délka 1500mm, FeZn, žárově zinkovaný</t>
  </si>
  <si>
    <t>OCHRANNÁ MANŽETA PLASTOVÁ (na stožáry)</t>
  </si>
  <si>
    <t>OMP114, d=114mm</t>
  </si>
  <si>
    <t>OMP159, d=159mm</t>
  </si>
  <si>
    <t>PŘÍSPĚVKY NA RECYKLACI</t>
  </si>
  <si>
    <t>Příspěvek na recyklaci svítidel</t>
  </si>
  <si>
    <t>Příspěvek na recyklaci světelných zdrojů</t>
  </si>
  <si>
    <t>STOŽÁROVÁ VÝZBROJ</t>
  </si>
  <si>
    <t>SR 721-25/N 1poj. - st. výzbroj 4xM8/35mm2, s pojistkou 1xE27</t>
  </si>
  <si>
    <t>SR 722-25/N 1poj. - st. výzbroj 4xM8/35mm2, s pojistkou 2xE27</t>
  </si>
  <si>
    <t>SR 721-25/N-O 1poj. - st. výzbroj 4xM8/35mm2 odbočná s příložkami, s pojistkou 1xE27</t>
  </si>
  <si>
    <t>Pojistka E27-10A</t>
  </si>
  <si>
    <t>PROUDOVÉ CHRÁNIČE S NADPROUDOVOU OCHRANOU</t>
  </si>
  <si>
    <t>1 MODUL (na DIN lištu) - do stožáru</t>
  </si>
  <si>
    <t>LMF-10B-1N-030A  Proudový chránič s nadproudovou ochranou, 10A, 30mA, typ A, char B</t>
  </si>
  <si>
    <t>SPOJKA S LISOVACÍMI SPOJKAMI DO 1kV PRO KABELY CYKY</t>
  </si>
  <si>
    <t>SVCZC 6-35S -  spojka pro 4-žilové kabely AYKY a CYKY do průřezu 35mm2</t>
  </si>
  <si>
    <t>KABEL SILOVÝ,IZOLACE PVC S VODIČEM PE</t>
  </si>
  <si>
    <t>CYKY-J 3x1.5 mm2 , pevně</t>
  </si>
  <si>
    <t>m</t>
  </si>
  <si>
    <t>CYKY-J 3x2.5 mm2 , pevně</t>
  </si>
  <si>
    <t>CYKY-J 4x16 mm2 , pevně</t>
  </si>
  <si>
    <t xml:space="preserve"> do 16 mm2</t>
  </si>
  <si>
    <t>OCELOVÝ PÁSEK POZINKOVANÝ</t>
  </si>
  <si>
    <t>FeZn30x4 (1.0 kg/m), pevně</t>
  </si>
  <si>
    <t>OCELOVÝ DRÁT POZINKOVANÝ</t>
  </si>
  <si>
    <t>FeZn-D10 (0,62kg/m), pevně</t>
  </si>
  <si>
    <t>SVORKA HROMOSVODNÍ, UZEMŇOVACÍ</t>
  </si>
  <si>
    <t>SR2b pro pásek 30x4mm</t>
  </si>
  <si>
    <t>SR3b spoj pásek-drát</t>
  </si>
  <si>
    <t>SP připojovací</t>
  </si>
  <si>
    <t>INSTALAČNÍ TRUBKY OHEBNÉ PLASTOVÉ DVOUPLÁŠŤOVÉ KORUGOVANÉ</t>
  </si>
  <si>
    <t>TRUBKA OHEBNÁ DVOUPLÁŠŤOVÁ (110/94mm)</t>
  </si>
  <si>
    <t xml:space="preserve"> Vyhledani pripojovaciho mista</t>
  </si>
  <si>
    <t xml:space="preserve"> Napojeni na stavajici zarizeni</t>
  </si>
  <si>
    <t xml:space="preserve"> Zabezpeceni pracoviste</t>
  </si>
  <si>
    <t>Strojhodiny jeřábu</t>
  </si>
  <si>
    <t>Strojhodiny montážní plošiny</t>
  </si>
  <si>
    <t>Kontrolní měření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</si>
  <si>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</si>
  <si>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</si>
  <si>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</si>
  <si>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</si>
  <si>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</si>
  <si>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</si>
  <si>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</si>
  <si>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</si>
  <si>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</si>
  <si>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</si>
  <si>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</si>
  <si>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</si>
  <si>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ŘEZÁNÍ SPÁRY</t>
  </si>
  <si>
    <t xml:space="preserve"> V asfaltu nebo betonu</t>
  </si>
  <si>
    <t>BOURANÍ ŽIVIČNÝCH POVRCHŮ</t>
  </si>
  <si>
    <t xml:space="preserve"> Síla vrstvy 3-5cm</t>
  </si>
  <si>
    <t>m2</t>
  </si>
  <si>
    <t>ROZBOURÁNÍ BETONOVÉHO ZÁKLADU</t>
  </si>
  <si>
    <t xml:space="preserve"> Premist.mater.nalozeni,odvoz</t>
  </si>
  <si>
    <t>m3</t>
  </si>
  <si>
    <t>JÁMA PRO STOŽÁRY VER.OSVĚTLENÍ</t>
  </si>
  <si>
    <t>O OBJEMU DO 2 m3</t>
  </si>
  <si>
    <t xml:space="preserve"> Zemina třídy 3,ručně</t>
  </si>
  <si>
    <t>POUZDROVÝ ZÁKLAD PRO STOŽÁR VENKOVNÍHO OSVĚTLENÍ</t>
  </si>
  <si>
    <t>Z BETONU tř. B20 - KOMPLETNÍ ZHOTOVENÍ</t>
  </si>
  <si>
    <t>D 200x800mm, 600x600x900mm</t>
  </si>
  <si>
    <t>D 300x1200mm, 800x800x1300mm</t>
  </si>
  <si>
    <t>HLOUBENÍ KABELOVÉ RÝHY</t>
  </si>
  <si>
    <t xml:space="preserve"> Zemina třídy 3, šíře 350mm,hloubka 460mm</t>
  </si>
  <si>
    <t xml:space="preserve"> Zemina třídy 3, šíře 350mm,hloubka 800mm</t>
  </si>
  <si>
    <t xml:space="preserve"> Zemina třídy 4, šíře 500mm,hloubka 1370mm</t>
  </si>
  <si>
    <t>ZŘÍZENÍ KABELOVÉHO LOŽE</t>
  </si>
  <si>
    <t xml:space="preserve"> Z kopaného písku, bez zakrytí, šíře do 65cm,tloušťka 10cm</t>
  </si>
  <si>
    <t>KABELOVÁ KRYCÍ DESKA Z PVC</t>
  </si>
  <si>
    <t>PVC 300mm, červená</t>
  </si>
  <si>
    <t>KŘIŽOVATKA SE SILOVÝM KABELEM</t>
  </si>
  <si>
    <t xml:space="preserve"> Položení bet.žlabu vč.zakrytí</t>
  </si>
  <si>
    <t>ZÁHOZ JÁMY, UPĚCHOVÁNÍ, ÚPRAVA POVRCHU</t>
  </si>
  <si>
    <t>POVRCHU</t>
  </si>
  <si>
    <t xml:space="preserve"> V zemine třídy 3-4</t>
  </si>
  <si>
    <t>PODKLADOVÁ VRSTVA TLOUŠŤKY DO 10 cm</t>
  </si>
  <si>
    <t xml:space="preserve"> Z betonu prostého vč. rozprostření</t>
  </si>
  <si>
    <t>VRCHNÍ VRSTVA Z PROSTÉHO BETONU</t>
  </si>
  <si>
    <t xml:space="preserve"> Do rostlé zeminy bez bednění</t>
  </si>
  <si>
    <t>ZÁHOZ KABELOVÉ RÝHY</t>
  </si>
  <si>
    <t xml:space="preserve"> Zemina třídy 3, šíře 350mm,hloubka 260mm</t>
  </si>
  <si>
    <t xml:space="preserve"> Zemina třídy 3, šíře 350mm,hloubka 600mm</t>
  </si>
  <si>
    <t xml:space="preserve"> Zemina třídy 4, šíře 500mm,hloubka 1170mm</t>
  </si>
  <si>
    <t>ÚPRAVA POVRCHU</t>
  </si>
  <si>
    <t xml:space="preserve"> Provizorní úprava terénu v zemina třídy 3</t>
  </si>
  <si>
    <t xml:space="preserve"> Provizorní úprava terénu v zemina třídy 4</t>
  </si>
  <si>
    <t>ODVOZ ZEMINY</t>
  </si>
  <si>
    <t xml:space="preserve"> Do vzdálenosti 10 km</t>
  </si>
  <si>
    <t>Zemní práce - celkem</t>
  </si>
  <si>
    <t>Poznámka:</t>
  </si>
  <si>
    <t>Do výpisu zahrnout jiné materiály, montáž, atd., neuvedené výše, ale které</t>
  </si>
  <si>
    <t>je nutné započítat do celkového rozsahu prací podle výkresů a praxe dodavatele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</si>
  <si>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</si>
  <si>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</si>
  <si>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</si>
  <si>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</si>
  <si>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</si>
  <si>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</si>
  <si>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</si>
  <si>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</si>
  <si>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</si>
  <si>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</si>
  <si>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</si>
  <si>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</si>
  <si>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</si>
  <si>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</si>
  <si>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</si>
  <si>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</si>
  <si>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</si>
  <si>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</si>
  <si>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</si>
  <si>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</si>
  <si>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</si>
  <si>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</si>
  <si>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</si>
  <si>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</si>
  <si>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</si>
  <si>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</si>
  <si>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</si>
  <si>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</si>
  <si>
    <t>SO 401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</si>
</sst>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8"/>
      <color rgb="FF000000"/>
      <name val="_x0019__x0019_蚢唣͔☸¼_x0008_"/>
      <charset val="238"/>
    </font>
    <font>
      <b/>
      <sz val="10"/>
      <color rgb="FF000000"/>
      <name val="_x0019__x0019_蚢唣͔☸¼_x0008_"/>
      <charset val="238"/>
    </font>
    <font>
      <b/>
      <sz val="9"/>
      <color rgb="FF000000"/>
      <name val="_x0019__x0019_蚢唣͔☸¼_x0008_"/>
      <charset val="238"/>
    </font>
    <font>
      <b/>
      <sz val="8"/>
      <color rgb="FF000000"/>
      <name val="_x0019__x0019_蚢唣͔☸¼_x0008_"/>
      <charset val="238"/>
    </font>
    <font>
      <i/>
      <sz val="9"/>
      <color rgb="FF000000"/>
      <name val="_x0019__x0019_蚢唣͔☸¼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77497-5C7F-49ED-81A6-23E093C6948E}">
  <dimension ref="A1:D38"/>
  <sheetViews>
    <sheetView tabSelected="1" topLeftCell="A10" workbookViewId="0">
      <selection activeCell="A2" sqref="A2"/>
    </sheetView>
  </sheetViews>
  <sheetFormatPr defaultRowHeight="14.4"/>
  <cols>
    <col min="1" max="1" width="32.88671875" style="1" bestFit="1" customWidth="1"/>
    <col min="2" max="2" width="7.88671875" style="9" bestFit="1" customWidth="1"/>
    <col min="3" max="3" width="10.109375" style="9" bestFit="1" customWidth="1"/>
    <col min="6" max="6" width="0" hidden="1" customWidth="1"/>
  </cols>
  <sheetData>
    <row r="1" spans="1:4">
      <c r="A1" s="2" t="s">
        <v>224</v>
      </c>
      <c r="B1" s="10" t="s">
        <v>196</v>
      </c>
      <c r="C1" s="10" t="s">
        <v>197</v>
      </c>
      <c r="D1" s="3"/>
    </row>
    <row r="2" spans="1:4">
      <c r="A2" s="5" t="s">
        <v>198</v>
      </c>
      <c r="B2" s="12"/>
      <c r="C2" s="12"/>
      <c r="D2" s="3"/>
    </row>
    <row r="3" spans="1:4">
      <c r="A3" s="6" t="s">
        <v>199</v>
      </c>
      <c r="B3" s="15">
        <f>0</f>
        <v>0</v>
      </c>
      <c r="C3" s="15"/>
      <c r="D3" s="3"/>
    </row>
    <row r="4" spans="1:4">
      <c r="A4" s="6" t="s">
        <v>200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201</v>
      </c>
      <c r="B5" s="15"/>
      <c r="C5" s="15">
        <f>(Rozpočet!E85) + 0</f>
        <v>0</v>
      </c>
      <c r="D5" s="3"/>
    </row>
    <row r="6" spans="1:4">
      <c r="A6" s="6" t="s">
        <v>202</v>
      </c>
      <c r="B6" s="15"/>
      <c r="C6" s="15">
        <f>0 + (Rozpočet!G85) + 0</f>
        <v>0</v>
      </c>
      <c r="D6" s="3"/>
    </row>
    <row r="7" spans="1:4">
      <c r="A7" s="7" t="s">
        <v>203</v>
      </c>
      <c r="B7" s="18">
        <f>B3 + B4</f>
        <v>0</v>
      </c>
      <c r="C7" s="18">
        <f>C3 + C4 + C5 + C6</f>
        <v>0</v>
      </c>
      <c r="D7" s="3"/>
    </row>
    <row r="8" spans="1:4">
      <c r="A8" s="6" t="s">
        <v>204</v>
      </c>
      <c r="B8" s="15"/>
      <c r="C8" s="15">
        <f>(C5 + C6) * Parametry!B18 / 100</f>
        <v>0</v>
      </c>
      <c r="D8" s="3"/>
    </row>
    <row r="9" spans="1:4">
      <c r="A9" s="6" t="s">
        <v>205</v>
      </c>
      <c r="B9" s="15"/>
      <c r="C9" s="15">
        <f>0 + 0</f>
        <v>0</v>
      </c>
      <c r="D9" s="3"/>
    </row>
    <row r="10" spans="1:4">
      <c r="A10" s="6" t="s">
        <v>147</v>
      </c>
      <c r="B10" s="15"/>
      <c r="C10" s="15">
        <f>(Rozpočet!E128) + (Rozpočet!G128)</f>
        <v>0</v>
      </c>
      <c r="D10" s="3"/>
    </row>
    <row r="11" spans="1:4">
      <c r="A11" s="6" t="s">
        <v>206</v>
      </c>
      <c r="B11" s="15"/>
      <c r="C11" s="15">
        <f>(C9 + C10) * Parametry!B19 / 100</f>
        <v>0</v>
      </c>
      <c r="D11" s="3"/>
    </row>
    <row r="12" spans="1:4">
      <c r="A12" s="7" t="s">
        <v>207</v>
      </c>
      <c r="B12" s="18">
        <f>B7</f>
        <v>0</v>
      </c>
      <c r="C12" s="18">
        <f>C7 + C8 + C9 + C10 + C11</f>
        <v>0</v>
      </c>
      <c r="D12" s="3"/>
    </row>
    <row r="13" spans="1:4">
      <c r="A13" s="6" t="s">
        <v>208</v>
      </c>
      <c r="B13" s="15"/>
      <c r="C13" s="15">
        <f>(B12 + C12) * Parametry!B20 / 100</f>
        <v>0</v>
      </c>
      <c r="D13" s="3"/>
    </row>
    <row r="14" spans="1:4">
      <c r="A14" s="6" t="s">
        <v>209</v>
      </c>
      <c r="B14" s="15"/>
      <c r="C14" s="15">
        <f>(B12 + C12) * Parametry!B21 / 100</f>
        <v>0</v>
      </c>
      <c r="D14" s="3"/>
    </row>
    <row r="15" spans="1:4">
      <c r="A15" s="6" t="s">
        <v>210</v>
      </c>
      <c r="B15" s="15"/>
      <c r="C15" s="15">
        <f>(B7 + C7) * Parametry!B22 / 100</f>
        <v>0</v>
      </c>
      <c r="D15" s="3"/>
    </row>
    <row r="16" spans="1:4">
      <c r="A16" s="5" t="s">
        <v>211</v>
      </c>
      <c r="B16" s="12"/>
      <c r="C16" s="1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212</v>
      </c>
      <c r="B18" s="12"/>
      <c r="C18" s="12"/>
      <c r="D18" s="3"/>
    </row>
    <row r="19" spans="1:4">
      <c r="A19" s="6" t="s">
        <v>213</v>
      </c>
      <c r="B19" s="15"/>
      <c r="C19" s="15">
        <f>C12 * Parametry!B23 / 100</f>
        <v>0</v>
      </c>
      <c r="D19" s="3"/>
    </row>
    <row r="20" spans="1:4">
      <c r="A20" s="6" t="s">
        <v>214</v>
      </c>
      <c r="B20" s="15"/>
      <c r="C20" s="15">
        <f>C12 * Parametry!B24 / 100</f>
        <v>0</v>
      </c>
      <c r="D20" s="3"/>
    </row>
    <row r="21" spans="1:4">
      <c r="A21" s="5" t="s">
        <v>215</v>
      </c>
      <c r="B21" s="12"/>
      <c r="C21" s="12">
        <f>C19 + C20</f>
        <v>0</v>
      </c>
      <c r="D21" s="3"/>
    </row>
    <row r="22" spans="1:4">
      <c r="A22" s="6" t="s">
        <v>216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217</v>
      </c>
      <c r="B24" s="11"/>
      <c r="C24" s="11">
        <f>C16 + C21 + C22</f>
        <v>0</v>
      </c>
      <c r="D24" s="3"/>
    </row>
    <row r="25" spans="1:4">
      <c r="A25" s="6" t="s">
        <v>218</v>
      </c>
      <c r="B25" s="15">
        <f>(SUM(Rozpočet!E4:E22,Rozpočet!E24:E82,Rozpočet!E84)+SUM(Rozpočet!E87:E127)) + (SUM(Rozpočet!G4:G22,Rozpočet!G24:G82)+SUM(Rozpočet!G87:G127))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219</v>
      </c>
      <c r="B26" s="15">
        <f>(SUM(Rozpočet!E4,Rozpočet!E7,Rozpočet!E9,Rozpočet!E11,Rozpočet!E13,Rozpočet!E15,Rozpočet!E17,Rozpočet!E19,Rozpočet!E24,Rozpočet!E26,Rozpočet!E29,Rozpočet!E31,Rozpočet!E33,Rozpočet!E35,Rozpočet!E38,Rozpočet!E41,Rozpočet!E44,Rozpočet!E49:E50,Rozpočet!E52,Rozpočet!E54,Rozpočet!E58,Rozpočet!E60,Rozpočet!E62,Rozpočet!E64,Rozpočet!E68,Rozpočet!E70,Rozpočet!E77,Rozpočet!E79:E80)+SUM(Rozpočet!E87,Rozpočet!E89,Rozpočet!E91,Rozpočet!E93,Rozpočet!E95:E96,Rozpočet!E98:E99,Rozpočet!E102,Rozpočet!E106,Rozpočet!E108,Rozpočet!E110,Rozpočet!E112:E113,Rozpočet!E115,Rozpočet!E117,Rozpočet!E119,Rozpočet!E123,Rozpočet!E126)) + (SUM(Rozpočet!G4,Rozpočet!G7,Rozpočet!G9,Rozpočet!G11,Rozpočet!G13,Rozpočet!G15,Rozpočet!G17,Rozpočet!G19,Rozpočet!G24,Rozpočet!G26,Rozpočet!G29,Rozpočet!G31,Rozpočet!G33,Rozpočet!G35,Rozpočet!G38,Rozpočet!G41,Rozpočet!G44,Rozpočet!G49:G50,Rozpočet!G52,Rozpočet!G54,Rozpočet!G58,Rozpočet!G60,Rozpočet!G62,Rozpočet!G64,Rozpočet!G68,Rozpočet!G70,Rozpočet!G77,Rozpočet!G79:G80)+SUM(Rozpočet!G87,Rozpočet!G89,Rozpočet!G91,Rozpočet!G93,Rozpočet!G95:G96,Rozpočet!G98:G99,Rozpočet!G102,Rozpočet!G106,Rozpočet!G108,Rozpočet!G110,Rozpočet!G112:G113,Rozpočet!G115,Rozpočet!G117,Rozpočet!G119,Rozpočet!G123,Rozpočet!G126))</f>
        <v>0</v>
      </c>
      <c r="C26" s="15">
        <f>B26 * Parametry!B32 / 100</f>
        <v>0</v>
      </c>
      <c r="D26" s="3"/>
    </row>
    <row r="27" spans="1:4">
      <c r="A27" s="4" t="s">
        <v>220</v>
      </c>
      <c r="B27" s="11"/>
      <c r="C27" s="11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221</v>
      </c>
      <c r="B29" s="15"/>
      <c r="C29" s="15">
        <f>C24 * Parametry!B29 / 100</f>
        <v>0</v>
      </c>
      <c r="D29" s="3"/>
    </row>
    <row r="30" spans="1:4">
      <c r="A30" s="6" t="s">
        <v>221</v>
      </c>
      <c r="B30" s="15"/>
      <c r="C30" s="15">
        <f>C24 * Parametry!B30 / 100</f>
        <v>0</v>
      </c>
      <c r="D30" s="3"/>
    </row>
    <row r="31" spans="1:4">
      <c r="A31" s="5" t="s">
        <v>222</v>
      </c>
      <c r="B31" s="19" t="s">
        <v>57</v>
      </c>
      <c r="C31" s="19" t="s">
        <v>59</v>
      </c>
      <c r="D31" s="3"/>
    </row>
    <row r="32" spans="1:4">
      <c r="A32" s="6" t="s">
        <v>63</v>
      </c>
      <c r="B32" s="15">
        <f>(Rozpočet!E85)</f>
        <v>0</v>
      </c>
      <c r="C32" s="15">
        <f>(Rozpočet!G85)</f>
        <v>0</v>
      </c>
      <c r="D32" s="3"/>
    </row>
    <row r="33" spans="1:4">
      <c r="A33" s="6" t="s">
        <v>223</v>
      </c>
      <c r="B33" s="15">
        <f>(Rozpočet!E23)</f>
        <v>0</v>
      </c>
      <c r="C33" s="15">
        <f>(Rozpočet!G23)</f>
        <v>0</v>
      </c>
      <c r="D33" s="3"/>
    </row>
    <row r="34" spans="1:4">
      <c r="A34" s="6" t="s">
        <v>147</v>
      </c>
      <c r="B34" s="15">
        <f>(Rozpočet!E128)</f>
        <v>0</v>
      </c>
      <c r="C34" s="15">
        <f>(Rozpočet!G128)</f>
        <v>0</v>
      </c>
      <c r="D34" s="3"/>
    </row>
    <row r="35" spans="1:4">
      <c r="A35" s="6" t="s">
        <v>15</v>
      </c>
      <c r="B35" s="15"/>
      <c r="C35" s="15"/>
      <c r="D35" s="3"/>
    </row>
    <row r="36" spans="1:4">
      <c r="A36" s="6" t="s">
        <v>15</v>
      </c>
      <c r="B36" s="15"/>
      <c r="C36" s="15"/>
      <c r="D36" s="3"/>
    </row>
    <row r="37" spans="1:4">
      <c r="A37" s="6" t="s">
        <v>15</v>
      </c>
      <c r="B37" s="15"/>
      <c r="C37" s="15"/>
      <c r="D37" s="3"/>
    </row>
    <row r="38" spans="1:4">
      <c r="A38" s="6" t="s">
        <v>15</v>
      </c>
      <c r="B38" s="15"/>
      <c r="C38" s="15"/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910D-CB11-48A2-A24B-0A3EBD524908}">
  <dimension ref="A1:L131"/>
  <sheetViews>
    <sheetView topLeftCell="A113" workbookViewId="0">
      <selection activeCell="D26" sqref="D26"/>
    </sheetView>
  </sheetViews>
  <sheetFormatPr defaultRowHeight="14.4"/>
  <cols>
    <col min="1" max="1" width="94.109375" style="1" bestFit="1" customWidth="1"/>
    <col min="2" max="2" width="3.109375" style="1" bestFit="1" customWidth="1"/>
    <col min="3" max="3" width="5.109375" style="9" bestFit="1" customWidth="1"/>
    <col min="4" max="4" width="7.109375" style="9" bestFit="1" customWidth="1"/>
    <col min="5" max="5" width="11" style="9" bestFit="1" customWidth="1"/>
    <col min="6" max="6" width="6.33203125" style="9" bestFit="1" customWidth="1"/>
    <col min="7" max="7" width="10.6640625" style="9" bestFit="1" customWidth="1"/>
    <col min="8" max="8" width="7.109375" style="9" bestFit="1" customWidth="1"/>
    <col min="9" max="9" width="10.109375" style="9" bestFit="1" customWidth="1"/>
    <col min="12" max="12" width="10" hidden="1" customWidth="1"/>
  </cols>
  <sheetData>
    <row r="1" spans="1:12">
      <c r="A1" s="2" t="s">
        <v>0</v>
      </c>
      <c r="B1" s="2" t="s">
        <v>55</v>
      </c>
      <c r="C1" s="10" t="s">
        <v>56</v>
      </c>
      <c r="D1" s="10" t="s">
        <v>57</v>
      </c>
      <c r="E1" s="10" t="s">
        <v>58</v>
      </c>
      <c r="F1" s="10" t="s">
        <v>59</v>
      </c>
      <c r="G1" s="10" t="s">
        <v>60</v>
      </c>
      <c r="H1" s="10" t="s">
        <v>61</v>
      </c>
      <c r="I1" s="10" t="s">
        <v>62</v>
      </c>
      <c r="J1" s="3"/>
      <c r="K1" s="3"/>
      <c r="L1">
        <f>Parametry!B33/100*E5+Parametry!B33/100*E6+Parametry!B33/100*E8+Parametry!B33/100*E10+Parametry!B33/100*E12+Parametry!B33/100*E14+Parametry!B33/100*E16+Parametry!B33/100*E18+Parametry!B33/100*E20+Parametry!B33/100*E21+Parametry!B33/100*E22+Parametry!B33/100*E25+Parametry!B33/100*E27+Parametry!B33/100*E28+Parametry!B33/100*E30+Parametry!B33/100*E32+Parametry!B33/100*E34+Parametry!B33/100*E36+Parametry!B33/100*E37+Parametry!B33/100*E39+Parametry!B33/100*E40+Parametry!B33/100*E42+Parametry!B33/100*E43</f>
        <v>0</v>
      </c>
    </row>
    <row r="2" spans="1:12">
      <c r="A2" s="4" t="s">
        <v>63</v>
      </c>
      <c r="B2" s="4" t="s">
        <v>15</v>
      </c>
      <c r="C2" s="11"/>
      <c r="D2" s="11"/>
      <c r="E2" s="11"/>
      <c r="F2" s="11"/>
      <c r="G2" s="11"/>
      <c r="H2" s="11"/>
      <c r="I2" s="11"/>
      <c r="J2" s="3"/>
      <c r="K2" s="3"/>
      <c r="L2">
        <f>L1+Parametry!B33/100*E45+Parametry!B33/100*E46+Parametry!B33/100*E47+Parametry!B33/100*E48+Parametry!B33/100*E53+Parametry!B33/100*E55+Parametry!B33/100*E56+Parametry!B33/100*E57+Parametry!B33/100*E59+Parametry!B33/100*E61+Parametry!B33/100*E63+Parametry!B33/100*E65+Parametry!B33/100*E66+Parametry!B33/100*E67+Parametry!B33/100*E69+Parametry!B33/100*E71+Parametry!B33/100*E72+Parametry!B33/100*E73+Parametry!B33/100*E74+Parametry!B33/100*E75+Parametry!B33/100*E76+Parametry!B33/100*E78+Parametry!B33/100*E81</f>
        <v>0</v>
      </c>
    </row>
    <row r="3" spans="1:12">
      <c r="A3" s="5" t="s">
        <v>64</v>
      </c>
      <c r="B3" s="5" t="s">
        <v>15</v>
      </c>
      <c r="C3" s="12"/>
      <c r="D3" s="12"/>
      <c r="E3" s="12"/>
      <c r="F3" s="12"/>
      <c r="G3" s="12"/>
      <c r="H3" s="12"/>
      <c r="I3" s="12"/>
      <c r="J3" s="3"/>
      <c r="K3" s="3"/>
    </row>
    <row r="4" spans="1:12">
      <c r="A4" s="13" t="s">
        <v>65</v>
      </c>
      <c r="B4" s="13" t="s">
        <v>15</v>
      </c>
      <c r="C4" s="14"/>
      <c r="D4" s="14"/>
      <c r="E4" s="14"/>
      <c r="F4" s="14"/>
      <c r="G4" s="14"/>
      <c r="H4" s="14"/>
      <c r="I4" s="14"/>
      <c r="J4" s="3"/>
      <c r="K4" s="3"/>
    </row>
    <row r="5" spans="1:12">
      <c r="A5" s="6" t="s">
        <v>66</v>
      </c>
      <c r="B5" s="6" t="s">
        <v>67</v>
      </c>
      <c r="C5" s="15">
        <v>1</v>
      </c>
      <c r="D5" s="15">
        <v>0</v>
      </c>
      <c r="E5" s="15">
        <f>C5*D5</f>
        <v>0</v>
      </c>
      <c r="F5" s="15">
        <v>0</v>
      </c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2">
      <c r="A6" s="6" t="s">
        <v>68</v>
      </c>
      <c r="B6" s="6" t="s">
        <v>67</v>
      </c>
      <c r="C6" s="15">
        <v>1</v>
      </c>
      <c r="D6" s="15">
        <v>0</v>
      </c>
      <c r="E6" s="15">
        <f>C6*D6</f>
        <v>0</v>
      </c>
      <c r="F6" s="15">
        <v>0</v>
      </c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2">
      <c r="A7" s="13" t="s">
        <v>69</v>
      </c>
      <c r="B7" s="13" t="s">
        <v>15</v>
      </c>
      <c r="C7" s="14"/>
      <c r="D7" s="14"/>
      <c r="E7" s="14"/>
      <c r="F7" s="14"/>
      <c r="G7" s="14"/>
      <c r="H7" s="14"/>
      <c r="I7" s="14"/>
      <c r="J7" s="3"/>
      <c r="K7" s="3"/>
    </row>
    <row r="8" spans="1:12">
      <c r="A8" s="6" t="s">
        <v>70</v>
      </c>
      <c r="B8" s="6" t="s">
        <v>67</v>
      </c>
      <c r="C8" s="15">
        <v>2</v>
      </c>
      <c r="D8" s="15">
        <v>0</v>
      </c>
      <c r="E8" s="15">
        <f>C8*D8</f>
        <v>0</v>
      </c>
      <c r="F8" s="15">
        <v>0</v>
      </c>
      <c r="G8" s="15">
        <f>C8*F8</f>
        <v>0</v>
      </c>
      <c r="H8" s="15">
        <f>D8+F8</f>
        <v>0</v>
      </c>
      <c r="I8" s="15">
        <f>E8+G8</f>
        <v>0</v>
      </c>
      <c r="J8" s="3"/>
      <c r="K8" s="3"/>
    </row>
    <row r="9" spans="1:12">
      <c r="A9" s="13" t="s">
        <v>71</v>
      </c>
      <c r="B9" s="13" t="s">
        <v>15</v>
      </c>
      <c r="C9" s="14"/>
      <c r="D9" s="14"/>
      <c r="E9" s="14"/>
      <c r="F9" s="14"/>
      <c r="G9" s="14"/>
      <c r="H9" s="14"/>
      <c r="I9" s="14"/>
      <c r="J9" s="3"/>
      <c r="K9" s="3"/>
    </row>
    <row r="10" spans="1:12">
      <c r="A10" s="6" t="s">
        <v>72</v>
      </c>
      <c r="B10" s="6" t="s">
        <v>67</v>
      </c>
      <c r="C10" s="15">
        <v>2</v>
      </c>
      <c r="D10" s="15">
        <v>0</v>
      </c>
      <c r="E10" s="15">
        <f>C10*D10</f>
        <v>0</v>
      </c>
      <c r="F10" s="15">
        <v>0</v>
      </c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2">
      <c r="A11" s="13" t="s">
        <v>73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2">
      <c r="A12" s="6" t="s">
        <v>74</v>
      </c>
      <c r="B12" s="6" t="s">
        <v>67</v>
      </c>
      <c r="C12" s="15">
        <v>2</v>
      </c>
      <c r="D12" s="15">
        <v>0</v>
      </c>
      <c r="E12" s="15">
        <f>C12*D12</f>
        <v>0</v>
      </c>
      <c r="F12" s="15">
        <v>0</v>
      </c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2">
      <c r="A13" s="13" t="s">
        <v>75</v>
      </c>
      <c r="B13" s="13" t="s">
        <v>15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2">
      <c r="A14" s="6" t="s">
        <v>76</v>
      </c>
      <c r="B14" s="6" t="s">
        <v>67</v>
      </c>
      <c r="C14" s="15">
        <v>2</v>
      </c>
      <c r="D14" s="15">
        <v>0</v>
      </c>
      <c r="E14" s="15">
        <f>C14*D14</f>
        <v>0</v>
      </c>
      <c r="F14" s="15">
        <v>0</v>
      </c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2">
      <c r="A15" s="13" t="s">
        <v>77</v>
      </c>
      <c r="B15" s="13" t="s">
        <v>15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2">
      <c r="A16" s="6" t="s">
        <v>78</v>
      </c>
      <c r="B16" s="6" t="s">
        <v>67</v>
      </c>
      <c r="C16" s="15">
        <v>14</v>
      </c>
      <c r="D16" s="15">
        <v>0</v>
      </c>
      <c r="E16" s="15">
        <f>C16*D16</f>
        <v>0</v>
      </c>
      <c r="F16" s="15">
        <v>0</v>
      </c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13" t="s">
        <v>79</v>
      </c>
      <c r="B17" s="13" t="s">
        <v>15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6" t="s">
        <v>80</v>
      </c>
      <c r="B18" s="6" t="s">
        <v>67</v>
      </c>
      <c r="C18" s="15">
        <v>2</v>
      </c>
      <c r="D18" s="15">
        <v>0</v>
      </c>
      <c r="E18" s="15">
        <f>C18*D18</f>
        <v>0</v>
      </c>
      <c r="F18" s="15">
        <v>0</v>
      </c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3" t="s">
        <v>81</v>
      </c>
      <c r="B19" s="13" t="s">
        <v>15</v>
      </c>
      <c r="C19" s="14"/>
      <c r="D19" s="14"/>
      <c r="E19" s="14"/>
      <c r="F19" s="14"/>
      <c r="G19" s="14"/>
      <c r="H19" s="14"/>
      <c r="I19" s="14"/>
      <c r="J19" s="3"/>
      <c r="K19" s="3"/>
    </row>
    <row r="20" spans="1:11">
      <c r="A20" s="6" t="s">
        <v>82</v>
      </c>
      <c r="B20" s="6" t="s">
        <v>83</v>
      </c>
      <c r="C20" s="15">
        <v>10</v>
      </c>
      <c r="D20" s="15">
        <v>0</v>
      </c>
      <c r="E20" s="15">
        <f>C20*D20</f>
        <v>0</v>
      </c>
      <c r="F20" s="15">
        <v>0</v>
      </c>
      <c r="G20" s="15">
        <f>C20*F20</f>
        <v>0</v>
      </c>
      <c r="H20" s="15">
        <f t="shared" ref="H20:I22" si="0">D20+F20</f>
        <v>0</v>
      </c>
      <c r="I20" s="15">
        <f t="shared" si="0"/>
        <v>0</v>
      </c>
      <c r="J20" s="3"/>
      <c r="K20" s="3"/>
    </row>
    <row r="21" spans="1:11">
      <c r="A21" s="6" t="s">
        <v>84</v>
      </c>
      <c r="B21" s="6" t="s">
        <v>83</v>
      </c>
      <c r="C21" s="15">
        <v>6</v>
      </c>
      <c r="D21" s="15">
        <v>0</v>
      </c>
      <c r="E21" s="15">
        <f>C21*D21</f>
        <v>0</v>
      </c>
      <c r="F21" s="15">
        <v>0</v>
      </c>
      <c r="G21" s="15">
        <f>C21*F21</f>
        <v>0</v>
      </c>
      <c r="H21" s="15">
        <f t="shared" si="0"/>
        <v>0</v>
      </c>
      <c r="I21" s="15">
        <f t="shared" si="0"/>
        <v>0</v>
      </c>
      <c r="J21" s="3"/>
      <c r="K21" s="3"/>
    </row>
    <row r="22" spans="1:11">
      <c r="A22" s="6" t="s">
        <v>85</v>
      </c>
      <c r="B22" s="6" t="s">
        <v>83</v>
      </c>
      <c r="C22" s="15">
        <v>6</v>
      </c>
      <c r="D22" s="15">
        <v>0</v>
      </c>
      <c r="E22" s="15">
        <f>C22*D22</f>
        <v>0</v>
      </c>
      <c r="F22" s="15">
        <v>0</v>
      </c>
      <c r="G22" s="15">
        <f>C22*F22</f>
        <v>0</v>
      </c>
      <c r="H22" s="15">
        <f t="shared" si="0"/>
        <v>0</v>
      </c>
      <c r="I22" s="15">
        <f t="shared" si="0"/>
        <v>0</v>
      </c>
      <c r="J22" s="3"/>
      <c r="K22" s="3"/>
    </row>
    <row r="23" spans="1:11">
      <c r="A23" s="5" t="s">
        <v>86</v>
      </c>
      <c r="B23" s="5" t="s">
        <v>15</v>
      </c>
      <c r="C23" s="12"/>
      <c r="D23" s="12"/>
      <c r="E23" s="12">
        <f>SUM(E4:E22)</f>
        <v>0</v>
      </c>
      <c r="F23" s="12"/>
      <c r="G23" s="12">
        <f>SUM(G4:G22)</f>
        <v>0</v>
      </c>
      <c r="H23" s="12"/>
      <c r="I23" s="12">
        <f>SUM(I4:I22)</f>
        <v>0</v>
      </c>
      <c r="J23" s="3"/>
      <c r="K23" s="3"/>
    </row>
    <row r="24" spans="1:11">
      <c r="A24" s="13" t="s">
        <v>87</v>
      </c>
      <c r="B24" s="13" t="s">
        <v>15</v>
      </c>
      <c r="C24" s="14"/>
      <c r="D24" s="14"/>
      <c r="E24" s="14"/>
      <c r="F24" s="14"/>
      <c r="G24" s="14"/>
      <c r="H24" s="14"/>
      <c r="I24" s="14"/>
      <c r="J24" s="3"/>
      <c r="K24" s="3"/>
    </row>
    <row r="25" spans="1:11">
      <c r="A25" s="6" t="s">
        <v>88</v>
      </c>
      <c r="B25" s="6" t="s">
        <v>67</v>
      </c>
      <c r="C25" s="15">
        <v>1</v>
      </c>
      <c r="D25" s="15">
        <v>0</v>
      </c>
      <c r="E25" s="15">
        <f>C25*D25</f>
        <v>0</v>
      </c>
      <c r="F25" s="15">
        <v>0</v>
      </c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13" t="s">
        <v>89</v>
      </c>
      <c r="B26" s="13" t="s">
        <v>15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90</v>
      </c>
      <c r="B27" s="6" t="s">
        <v>67</v>
      </c>
      <c r="C27" s="15">
        <v>2</v>
      </c>
      <c r="D27" s="15">
        <v>0</v>
      </c>
      <c r="E27" s="15">
        <f>C27*D27</f>
        <v>0</v>
      </c>
      <c r="F27" s="15">
        <v>0</v>
      </c>
      <c r="G27" s="15">
        <f>C27*F27</f>
        <v>0</v>
      </c>
      <c r="H27" s="15">
        <f>D27+F27</f>
        <v>0</v>
      </c>
      <c r="I27" s="15">
        <f>E27+G27</f>
        <v>0</v>
      </c>
      <c r="J27" s="3"/>
      <c r="K27" s="3"/>
    </row>
    <row r="28" spans="1:11">
      <c r="A28" s="6" t="s">
        <v>91</v>
      </c>
      <c r="B28" s="6" t="s">
        <v>67</v>
      </c>
      <c r="C28" s="15">
        <v>1</v>
      </c>
      <c r="D28" s="15">
        <v>0</v>
      </c>
      <c r="E28" s="15">
        <f>C28*D28</f>
        <v>0</v>
      </c>
      <c r="F28" s="15">
        <v>0</v>
      </c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13" t="s">
        <v>92</v>
      </c>
      <c r="B29" s="13" t="s">
        <v>15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6" t="s">
        <v>93</v>
      </c>
      <c r="B30" s="6" t="s">
        <v>67</v>
      </c>
      <c r="C30" s="15">
        <v>1</v>
      </c>
      <c r="D30" s="15">
        <v>0</v>
      </c>
      <c r="E30" s="15">
        <f>C30*D30</f>
        <v>0</v>
      </c>
      <c r="F30" s="15">
        <v>0</v>
      </c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13" t="s">
        <v>94</v>
      </c>
      <c r="B31" s="13" t="s">
        <v>15</v>
      </c>
      <c r="C31" s="14"/>
      <c r="D31" s="14"/>
      <c r="E31" s="14"/>
      <c r="F31" s="14"/>
      <c r="G31" s="14"/>
      <c r="H31" s="14"/>
      <c r="I31" s="14"/>
      <c r="J31" s="3"/>
      <c r="K31" s="3"/>
    </row>
    <row r="32" spans="1:11">
      <c r="A32" s="6" t="s">
        <v>95</v>
      </c>
      <c r="B32" s="6" t="s">
        <v>67</v>
      </c>
      <c r="C32" s="15">
        <v>1</v>
      </c>
      <c r="D32" s="15">
        <v>0</v>
      </c>
      <c r="E32" s="15">
        <f>C32*D32</f>
        <v>0</v>
      </c>
      <c r="F32" s="15">
        <v>0</v>
      </c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13" t="s">
        <v>96</v>
      </c>
      <c r="B33" s="13" t="s">
        <v>15</v>
      </c>
      <c r="C33" s="14"/>
      <c r="D33" s="14"/>
      <c r="E33" s="14"/>
      <c r="F33" s="14"/>
      <c r="G33" s="14"/>
      <c r="H33" s="14"/>
      <c r="I33" s="14"/>
      <c r="J33" s="3"/>
      <c r="K33" s="3"/>
    </row>
    <row r="34" spans="1:11">
      <c r="A34" s="6" t="s">
        <v>97</v>
      </c>
      <c r="B34" s="6" t="s">
        <v>67</v>
      </c>
      <c r="C34" s="15">
        <v>2</v>
      </c>
      <c r="D34" s="15">
        <v>0</v>
      </c>
      <c r="E34" s="15">
        <f>C34*D34</f>
        <v>0</v>
      </c>
      <c r="F34" s="15">
        <v>0</v>
      </c>
      <c r="G34" s="15">
        <f>C34*F34</f>
        <v>0</v>
      </c>
      <c r="H34" s="15">
        <f>D34+F34</f>
        <v>0</v>
      </c>
      <c r="I34" s="15">
        <f>E34+G34</f>
        <v>0</v>
      </c>
      <c r="J34" s="3"/>
      <c r="K34" s="3"/>
    </row>
    <row r="35" spans="1:11">
      <c r="A35" s="13" t="s">
        <v>98</v>
      </c>
      <c r="B35" s="13" t="s">
        <v>15</v>
      </c>
      <c r="C35" s="14"/>
      <c r="D35" s="14"/>
      <c r="E35" s="14"/>
      <c r="F35" s="14"/>
      <c r="G35" s="14"/>
      <c r="H35" s="14"/>
      <c r="I35" s="14"/>
      <c r="J35" s="3"/>
      <c r="K35" s="3"/>
    </row>
    <row r="36" spans="1:11">
      <c r="A36" s="6" t="s">
        <v>99</v>
      </c>
      <c r="B36" s="6" t="s">
        <v>67</v>
      </c>
      <c r="C36" s="15">
        <v>1</v>
      </c>
      <c r="D36" s="15">
        <v>0</v>
      </c>
      <c r="E36" s="15">
        <f>C36*D36</f>
        <v>0</v>
      </c>
      <c r="F36" s="15">
        <v>0</v>
      </c>
      <c r="G36" s="15">
        <f>C36*F36</f>
        <v>0</v>
      </c>
      <c r="H36" s="15">
        <f>D36+F36</f>
        <v>0</v>
      </c>
      <c r="I36" s="15">
        <f>E36+G36</f>
        <v>0</v>
      </c>
      <c r="J36" s="3"/>
      <c r="K36" s="3"/>
    </row>
    <row r="37" spans="1:11">
      <c r="A37" s="6" t="s">
        <v>100</v>
      </c>
      <c r="B37" s="6" t="s">
        <v>67</v>
      </c>
      <c r="C37" s="15">
        <v>1</v>
      </c>
      <c r="D37" s="15">
        <v>0</v>
      </c>
      <c r="E37" s="15">
        <f>C37*D37</f>
        <v>0</v>
      </c>
      <c r="F37" s="15">
        <v>0</v>
      </c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3" t="s">
        <v>101</v>
      </c>
      <c r="B38" s="13" t="s">
        <v>15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>
      <c r="A39" s="6" t="s">
        <v>102</v>
      </c>
      <c r="B39" s="6" t="s">
        <v>67</v>
      </c>
      <c r="C39" s="15">
        <v>2</v>
      </c>
      <c r="D39" s="15">
        <v>0</v>
      </c>
      <c r="E39" s="15">
        <f>C39*D39</f>
        <v>0</v>
      </c>
      <c r="F39" s="15">
        <v>0</v>
      </c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6" t="s">
        <v>103</v>
      </c>
      <c r="B40" s="6" t="s">
        <v>67</v>
      </c>
      <c r="C40" s="15">
        <v>1</v>
      </c>
      <c r="D40" s="15">
        <v>0</v>
      </c>
      <c r="E40" s="15">
        <f>C40*D40</f>
        <v>0</v>
      </c>
      <c r="F40" s="15">
        <v>0</v>
      </c>
      <c r="G40" s="15">
        <f>C40*F40</f>
        <v>0</v>
      </c>
      <c r="H40" s="15">
        <f>D40+F40</f>
        <v>0</v>
      </c>
      <c r="I40" s="15">
        <f>E40+G40</f>
        <v>0</v>
      </c>
      <c r="J40" s="3"/>
      <c r="K40" s="3"/>
    </row>
    <row r="41" spans="1:11">
      <c r="A41" s="13" t="s">
        <v>104</v>
      </c>
      <c r="B41" s="13" t="s">
        <v>15</v>
      </c>
      <c r="C41" s="14"/>
      <c r="D41" s="14"/>
      <c r="E41" s="14"/>
      <c r="F41" s="14"/>
      <c r="G41" s="14"/>
      <c r="H41" s="14"/>
      <c r="I41" s="14"/>
      <c r="J41" s="3"/>
      <c r="K41" s="3"/>
    </row>
    <row r="42" spans="1:11">
      <c r="A42" s="6" t="s">
        <v>105</v>
      </c>
      <c r="B42" s="6" t="s">
        <v>67</v>
      </c>
      <c r="C42" s="15">
        <v>2</v>
      </c>
      <c r="D42" s="15">
        <v>0</v>
      </c>
      <c r="E42" s="15">
        <f>C42*D42</f>
        <v>0</v>
      </c>
      <c r="F42" s="15">
        <v>0</v>
      </c>
      <c r="G42" s="15">
        <f>C42*F42</f>
        <v>0</v>
      </c>
      <c r="H42" s="15">
        <f>D42+F42</f>
        <v>0</v>
      </c>
      <c r="I42" s="15">
        <f>E42+G42</f>
        <v>0</v>
      </c>
      <c r="J42" s="3"/>
      <c r="K42" s="3"/>
    </row>
    <row r="43" spans="1:11">
      <c r="A43" s="6" t="s">
        <v>106</v>
      </c>
      <c r="B43" s="6" t="s">
        <v>67</v>
      </c>
      <c r="C43" s="15">
        <v>2</v>
      </c>
      <c r="D43" s="15">
        <v>0</v>
      </c>
      <c r="E43" s="15">
        <f>C43*D43</f>
        <v>0</v>
      </c>
      <c r="F43" s="15">
        <v>0</v>
      </c>
      <c r="G43" s="15">
        <f>C43*F43</f>
        <v>0</v>
      </c>
      <c r="H43" s="15">
        <f>D43+F43</f>
        <v>0</v>
      </c>
      <c r="I43" s="15">
        <f>E43+G43</f>
        <v>0</v>
      </c>
      <c r="J43" s="3"/>
      <c r="K43" s="3"/>
    </row>
    <row r="44" spans="1:11">
      <c r="A44" s="13" t="s">
        <v>107</v>
      </c>
      <c r="B44" s="13" t="s">
        <v>15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>
      <c r="A45" s="6" t="s">
        <v>108</v>
      </c>
      <c r="B45" s="6" t="s">
        <v>67</v>
      </c>
      <c r="C45" s="15">
        <v>1</v>
      </c>
      <c r="D45" s="15">
        <v>0</v>
      </c>
      <c r="E45" s="15">
        <f>C45*D45</f>
        <v>0</v>
      </c>
      <c r="F45" s="15">
        <v>0</v>
      </c>
      <c r="G45" s="15">
        <f>C45*F45</f>
        <v>0</v>
      </c>
      <c r="H45" s="15">
        <f t="shared" ref="H45:I48" si="1">D45+F45</f>
        <v>0</v>
      </c>
      <c r="I45" s="15">
        <f t="shared" si="1"/>
        <v>0</v>
      </c>
      <c r="J45" s="3"/>
      <c r="K45" s="3"/>
    </row>
    <row r="46" spans="1:11">
      <c r="A46" s="6" t="s">
        <v>109</v>
      </c>
      <c r="B46" s="6" t="s">
        <v>67</v>
      </c>
      <c r="C46" s="15">
        <v>1</v>
      </c>
      <c r="D46" s="15">
        <v>0</v>
      </c>
      <c r="E46" s="15">
        <f>C46*D46</f>
        <v>0</v>
      </c>
      <c r="F46" s="15">
        <v>0</v>
      </c>
      <c r="G46" s="15">
        <f>C46*F46</f>
        <v>0</v>
      </c>
      <c r="H46" s="15">
        <f t="shared" si="1"/>
        <v>0</v>
      </c>
      <c r="I46" s="15">
        <f t="shared" si="1"/>
        <v>0</v>
      </c>
      <c r="J46" s="3"/>
      <c r="K46" s="3"/>
    </row>
    <row r="47" spans="1:11">
      <c r="A47" s="6" t="s">
        <v>110</v>
      </c>
      <c r="B47" s="6" t="s">
        <v>67</v>
      </c>
      <c r="C47" s="15">
        <v>1</v>
      </c>
      <c r="D47" s="15">
        <v>0</v>
      </c>
      <c r="E47" s="15">
        <f>C47*D47</f>
        <v>0</v>
      </c>
      <c r="F47" s="15">
        <v>0</v>
      </c>
      <c r="G47" s="15">
        <f>C47*F47</f>
        <v>0</v>
      </c>
      <c r="H47" s="15">
        <f t="shared" si="1"/>
        <v>0</v>
      </c>
      <c r="I47" s="15">
        <f t="shared" si="1"/>
        <v>0</v>
      </c>
      <c r="J47" s="3"/>
      <c r="K47" s="3"/>
    </row>
    <row r="48" spans="1:11">
      <c r="A48" s="6" t="s">
        <v>111</v>
      </c>
      <c r="B48" s="6" t="s">
        <v>67</v>
      </c>
      <c r="C48" s="15">
        <v>4</v>
      </c>
      <c r="D48" s="15">
        <v>0</v>
      </c>
      <c r="E48" s="15">
        <f>C48*D48</f>
        <v>0</v>
      </c>
      <c r="F48" s="15">
        <v>0</v>
      </c>
      <c r="G48" s="15">
        <f>C48*F48</f>
        <v>0</v>
      </c>
      <c r="H48" s="15">
        <f t="shared" si="1"/>
        <v>0</v>
      </c>
      <c r="I48" s="15">
        <f t="shared" si="1"/>
        <v>0</v>
      </c>
      <c r="J48" s="3"/>
      <c r="K48" s="3"/>
    </row>
    <row r="49" spans="1:11">
      <c r="A49" s="13" t="s">
        <v>112</v>
      </c>
      <c r="B49" s="13" t="s">
        <v>15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13" t="s">
        <v>113</v>
      </c>
      <c r="B50" s="13" t="s">
        <v>15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114</v>
      </c>
      <c r="B51" s="6" t="s">
        <v>67</v>
      </c>
      <c r="C51" s="15">
        <v>1</v>
      </c>
      <c r="D51" s="15">
        <v>0</v>
      </c>
      <c r="E51" s="15">
        <f>C51*D51</f>
        <v>0</v>
      </c>
      <c r="F51" s="15">
        <v>0</v>
      </c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115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116</v>
      </c>
      <c r="B53" s="6" t="s">
        <v>67</v>
      </c>
      <c r="C53" s="15">
        <v>1</v>
      </c>
      <c r="D53" s="15">
        <v>0</v>
      </c>
      <c r="E53" s="15">
        <f>C53*D53</f>
        <v>0</v>
      </c>
      <c r="F53" s="15">
        <v>0</v>
      </c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13" t="s">
        <v>117</v>
      </c>
      <c r="B54" s="13" t="s">
        <v>15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6" t="s">
        <v>118</v>
      </c>
      <c r="B55" s="6" t="s">
        <v>119</v>
      </c>
      <c r="C55" s="15">
        <v>30</v>
      </c>
      <c r="D55" s="15">
        <v>0</v>
      </c>
      <c r="E55" s="15">
        <f>C55*D55</f>
        <v>0</v>
      </c>
      <c r="F55" s="15">
        <v>0</v>
      </c>
      <c r="G55" s="15">
        <f>C55*F55</f>
        <v>0</v>
      </c>
      <c r="H55" s="15">
        <f t="shared" ref="H55:I57" si="2">D55+F55</f>
        <v>0</v>
      </c>
      <c r="I55" s="15">
        <f t="shared" si="2"/>
        <v>0</v>
      </c>
      <c r="J55" s="3"/>
      <c r="K55" s="3"/>
    </row>
    <row r="56" spans="1:11">
      <c r="A56" s="6" t="s">
        <v>120</v>
      </c>
      <c r="B56" s="6" t="s">
        <v>119</v>
      </c>
      <c r="C56" s="15">
        <v>5</v>
      </c>
      <c r="D56" s="15">
        <v>0</v>
      </c>
      <c r="E56" s="15">
        <f>C56*D56</f>
        <v>0</v>
      </c>
      <c r="F56" s="15">
        <v>0</v>
      </c>
      <c r="G56" s="15">
        <f>C56*F56</f>
        <v>0</v>
      </c>
      <c r="H56" s="15">
        <f t="shared" si="2"/>
        <v>0</v>
      </c>
      <c r="I56" s="15">
        <f t="shared" si="2"/>
        <v>0</v>
      </c>
      <c r="J56" s="3"/>
      <c r="K56" s="3"/>
    </row>
    <row r="57" spans="1:11">
      <c r="A57" s="6" t="s">
        <v>121</v>
      </c>
      <c r="B57" s="6" t="s">
        <v>119</v>
      </c>
      <c r="C57" s="15">
        <v>80</v>
      </c>
      <c r="D57" s="15">
        <v>0</v>
      </c>
      <c r="E57" s="15">
        <f>C57*D57</f>
        <v>0</v>
      </c>
      <c r="F57" s="15">
        <v>0</v>
      </c>
      <c r="G57" s="15">
        <f>C57*F57</f>
        <v>0</v>
      </c>
      <c r="H57" s="15">
        <f t="shared" si="2"/>
        <v>0</v>
      </c>
      <c r="I57" s="15">
        <f t="shared" si="2"/>
        <v>0</v>
      </c>
      <c r="J57" s="3"/>
      <c r="K57" s="3"/>
    </row>
    <row r="58" spans="1:11">
      <c r="A58" s="13" t="s">
        <v>77</v>
      </c>
      <c r="B58" s="13" t="s">
        <v>15</v>
      </c>
      <c r="C58" s="14"/>
      <c r="D58" s="14"/>
      <c r="E58" s="14"/>
      <c r="F58" s="14"/>
      <c r="G58" s="14"/>
      <c r="H58" s="14"/>
      <c r="I58" s="14"/>
      <c r="J58" s="3"/>
      <c r="K58" s="3"/>
    </row>
    <row r="59" spans="1:11">
      <c r="A59" s="6" t="s">
        <v>122</v>
      </c>
      <c r="B59" s="6" t="s">
        <v>67</v>
      </c>
      <c r="C59" s="15">
        <v>37</v>
      </c>
      <c r="D59" s="15">
        <v>0</v>
      </c>
      <c r="E59" s="15">
        <f>C59*D59</f>
        <v>0</v>
      </c>
      <c r="F59" s="15">
        <v>0</v>
      </c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13" t="s">
        <v>123</v>
      </c>
      <c r="B60" s="13" t="s">
        <v>15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>
      <c r="A61" s="6" t="s">
        <v>124</v>
      </c>
      <c r="B61" s="6" t="s">
        <v>119</v>
      </c>
      <c r="C61" s="15">
        <v>60</v>
      </c>
      <c r="D61" s="15">
        <v>0</v>
      </c>
      <c r="E61" s="15">
        <f>C61*D61</f>
        <v>0</v>
      </c>
      <c r="F61" s="15">
        <v>0</v>
      </c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13" t="s">
        <v>125</v>
      </c>
      <c r="B62" s="13" t="s">
        <v>15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>
      <c r="A63" s="6" t="s">
        <v>126</v>
      </c>
      <c r="B63" s="6" t="s">
        <v>119</v>
      </c>
      <c r="C63" s="15">
        <v>12</v>
      </c>
      <c r="D63" s="15">
        <v>0</v>
      </c>
      <c r="E63" s="15">
        <f>C63*D63</f>
        <v>0</v>
      </c>
      <c r="F63" s="15">
        <v>0</v>
      </c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13" t="s">
        <v>127</v>
      </c>
      <c r="B64" s="13" t="s">
        <v>15</v>
      </c>
      <c r="C64" s="14"/>
      <c r="D64" s="14"/>
      <c r="E64" s="14"/>
      <c r="F64" s="14"/>
      <c r="G64" s="14"/>
      <c r="H64" s="14"/>
      <c r="I64" s="14"/>
      <c r="J64" s="3"/>
      <c r="K64" s="3"/>
    </row>
    <row r="65" spans="1:11">
      <c r="A65" s="6" t="s">
        <v>128</v>
      </c>
      <c r="B65" s="6" t="s">
        <v>67</v>
      </c>
      <c r="C65" s="15">
        <v>6</v>
      </c>
      <c r="D65" s="15">
        <v>0</v>
      </c>
      <c r="E65" s="15">
        <f>C65*D65</f>
        <v>0</v>
      </c>
      <c r="F65" s="15">
        <v>0</v>
      </c>
      <c r="G65" s="15">
        <f>C65*F65</f>
        <v>0</v>
      </c>
      <c r="H65" s="15">
        <f t="shared" ref="H65:I67" si="3">D65+F65</f>
        <v>0</v>
      </c>
      <c r="I65" s="15">
        <f t="shared" si="3"/>
        <v>0</v>
      </c>
      <c r="J65" s="3"/>
      <c r="K65" s="3"/>
    </row>
    <row r="66" spans="1:11">
      <c r="A66" s="6" t="s">
        <v>129</v>
      </c>
      <c r="B66" s="6" t="s">
        <v>67</v>
      </c>
      <c r="C66" s="15">
        <v>6</v>
      </c>
      <c r="D66" s="15">
        <v>0</v>
      </c>
      <c r="E66" s="15">
        <f>C66*D66</f>
        <v>0</v>
      </c>
      <c r="F66" s="15">
        <v>0</v>
      </c>
      <c r="G66" s="15">
        <f>C66*F66</f>
        <v>0</v>
      </c>
      <c r="H66" s="15">
        <f t="shared" si="3"/>
        <v>0</v>
      </c>
      <c r="I66" s="15">
        <f t="shared" si="3"/>
        <v>0</v>
      </c>
      <c r="J66" s="3"/>
      <c r="K66" s="3"/>
    </row>
    <row r="67" spans="1:11">
      <c r="A67" s="6" t="s">
        <v>130</v>
      </c>
      <c r="B67" s="6" t="s">
        <v>67</v>
      </c>
      <c r="C67" s="15">
        <v>3</v>
      </c>
      <c r="D67" s="15">
        <v>0</v>
      </c>
      <c r="E67" s="15">
        <f>C67*D67</f>
        <v>0</v>
      </c>
      <c r="F67" s="15">
        <v>0</v>
      </c>
      <c r="G67" s="15">
        <f>C67*F67</f>
        <v>0</v>
      </c>
      <c r="H67" s="15">
        <f t="shared" si="3"/>
        <v>0</v>
      </c>
      <c r="I67" s="15">
        <f t="shared" si="3"/>
        <v>0</v>
      </c>
      <c r="J67" s="3"/>
      <c r="K67" s="3"/>
    </row>
    <row r="68" spans="1:11">
      <c r="A68" s="13" t="s">
        <v>131</v>
      </c>
      <c r="B68" s="13" t="s">
        <v>15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>
      <c r="A69" s="6" t="s">
        <v>132</v>
      </c>
      <c r="B69" s="6" t="s">
        <v>119</v>
      </c>
      <c r="C69" s="15">
        <v>15</v>
      </c>
      <c r="D69" s="15">
        <v>0</v>
      </c>
      <c r="E69" s="15">
        <f>C69*D69</f>
        <v>0</v>
      </c>
      <c r="F69" s="15">
        <v>0</v>
      </c>
      <c r="G69" s="15">
        <f>C69*F69</f>
        <v>0</v>
      </c>
      <c r="H69" s="15">
        <f>D69+F69</f>
        <v>0</v>
      </c>
      <c r="I69" s="15">
        <f>E69+G69</f>
        <v>0</v>
      </c>
      <c r="J69" s="3"/>
      <c r="K69" s="3"/>
    </row>
    <row r="70" spans="1:11">
      <c r="A70" s="13" t="s">
        <v>81</v>
      </c>
      <c r="B70" s="13" t="s">
        <v>15</v>
      </c>
      <c r="C70" s="14"/>
      <c r="D70" s="14"/>
      <c r="E70" s="14"/>
      <c r="F70" s="14"/>
      <c r="G70" s="14"/>
      <c r="H70" s="14"/>
      <c r="I70" s="14"/>
      <c r="J70" s="3"/>
      <c r="K70" s="3"/>
    </row>
    <row r="71" spans="1:11">
      <c r="A71" s="6" t="s">
        <v>133</v>
      </c>
      <c r="B71" s="6" t="s">
        <v>83</v>
      </c>
      <c r="C71" s="15">
        <v>10</v>
      </c>
      <c r="D71" s="15">
        <v>0</v>
      </c>
      <c r="E71" s="15">
        <f t="shared" ref="E71:E76" si="4">C71*D71</f>
        <v>0</v>
      </c>
      <c r="F71" s="15">
        <v>0</v>
      </c>
      <c r="G71" s="15">
        <f t="shared" ref="G71:G76" si="5">C71*F71</f>
        <v>0</v>
      </c>
      <c r="H71" s="15">
        <f t="shared" ref="H71:I76" si="6">D71+F71</f>
        <v>0</v>
      </c>
      <c r="I71" s="15">
        <f t="shared" si="6"/>
        <v>0</v>
      </c>
      <c r="J71" s="3"/>
      <c r="K71" s="3"/>
    </row>
    <row r="72" spans="1:11">
      <c r="A72" s="6" t="s">
        <v>134</v>
      </c>
      <c r="B72" s="6" t="s">
        <v>83</v>
      </c>
      <c r="C72" s="15">
        <v>12</v>
      </c>
      <c r="D72" s="15">
        <v>0</v>
      </c>
      <c r="E72" s="15">
        <f t="shared" si="4"/>
        <v>0</v>
      </c>
      <c r="F72" s="15">
        <v>0</v>
      </c>
      <c r="G72" s="15">
        <f t="shared" si="5"/>
        <v>0</v>
      </c>
      <c r="H72" s="15">
        <f t="shared" si="6"/>
        <v>0</v>
      </c>
      <c r="I72" s="15">
        <f t="shared" si="6"/>
        <v>0</v>
      </c>
      <c r="J72" s="3"/>
      <c r="K72" s="3"/>
    </row>
    <row r="73" spans="1:11">
      <c r="A73" s="6" t="s">
        <v>135</v>
      </c>
      <c r="B73" s="6" t="s">
        <v>83</v>
      </c>
      <c r="C73" s="15">
        <v>20</v>
      </c>
      <c r="D73" s="15">
        <v>0</v>
      </c>
      <c r="E73" s="15">
        <f t="shared" si="4"/>
        <v>0</v>
      </c>
      <c r="F73" s="15">
        <v>0</v>
      </c>
      <c r="G73" s="15">
        <f t="shared" si="5"/>
        <v>0</v>
      </c>
      <c r="H73" s="15">
        <f t="shared" si="6"/>
        <v>0</v>
      </c>
      <c r="I73" s="15">
        <f t="shared" si="6"/>
        <v>0</v>
      </c>
      <c r="J73" s="3"/>
      <c r="K73" s="3"/>
    </row>
    <row r="74" spans="1:11">
      <c r="A74" s="6" t="s">
        <v>136</v>
      </c>
      <c r="B74" s="6" t="s">
        <v>83</v>
      </c>
      <c r="C74" s="15">
        <v>14</v>
      </c>
      <c r="D74" s="15">
        <v>0</v>
      </c>
      <c r="E74" s="15">
        <f t="shared" si="4"/>
        <v>0</v>
      </c>
      <c r="F74" s="15">
        <v>0</v>
      </c>
      <c r="G74" s="15">
        <f t="shared" si="5"/>
        <v>0</v>
      </c>
      <c r="H74" s="15">
        <f t="shared" si="6"/>
        <v>0</v>
      </c>
      <c r="I74" s="15">
        <f t="shared" si="6"/>
        <v>0</v>
      </c>
      <c r="J74" s="3"/>
      <c r="K74" s="3"/>
    </row>
    <row r="75" spans="1:11">
      <c r="A75" s="6" t="s">
        <v>137</v>
      </c>
      <c r="B75" s="6" t="s">
        <v>83</v>
      </c>
      <c r="C75" s="15">
        <v>14</v>
      </c>
      <c r="D75" s="15">
        <v>0</v>
      </c>
      <c r="E75" s="15">
        <f t="shared" si="4"/>
        <v>0</v>
      </c>
      <c r="F75" s="15">
        <v>0</v>
      </c>
      <c r="G75" s="15">
        <f t="shared" si="5"/>
        <v>0</v>
      </c>
      <c r="H75" s="15">
        <f t="shared" si="6"/>
        <v>0</v>
      </c>
      <c r="I75" s="15">
        <f t="shared" si="6"/>
        <v>0</v>
      </c>
      <c r="J75" s="3"/>
      <c r="K75" s="3"/>
    </row>
    <row r="76" spans="1:11">
      <c r="A76" s="6" t="s">
        <v>138</v>
      </c>
      <c r="B76" s="6" t="s">
        <v>83</v>
      </c>
      <c r="C76" s="15">
        <v>6</v>
      </c>
      <c r="D76" s="15">
        <v>0</v>
      </c>
      <c r="E76" s="15">
        <f t="shared" si="4"/>
        <v>0</v>
      </c>
      <c r="F76" s="15">
        <v>0</v>
      </c>
      <c r="G76" s="15">
        <f t="shared" si="5"/>
        <v>0</v>
      </c>
      <c r="H76" s="15">
        <f t="shared" si="6"/>
        <v>0</v>
      </c>
      <c r="I76" s="15">
        <f t="shared" si="6"/>
        <v>0</v>
      </c>
      <c r="J76" s="3"/>
      <c r="K76" s="3"/>
    </row>
    <row r="77" spans="1:11">
      <c r="A77" s="13" t="s">
        <v>139</v>
      </c>
      <c r="B77" s="13" t="s">
        <v>15</v>
      </c>
      <c r="C77" s="14"/>
      <c r="D77" s="14"/>
      <c r="E77" s="14"/>
      <c r="F77" s="14"/>
      <c r="G77" s="14"/>
      <c r="H77" s="14"/>
      <c r="I77" s="14"/>
      <c r="J77" s="3"/>
      <c r="K77" s="3"/>
    </row>
    <row r="78" spans="1:11">
      <c r="A78" s="6" t="s">
        <v>140</v>
      </c>
      <c r="B78" s="6" t="s">
        <v>83</v>
      </c>
      <c r="C78" s="15">
        <v>20</v>
      </c>
      <c r="D78" s="15">
        <v>0</v>
      </c>
      <c r="E78" s="15">
        <f>C78*D78</f>
        <v>0</v>
      </c>
      <c r="F78" s="15">
        <v>0</v>
      </c>
      <c r="G78" s="15">
        <f>C78*F78</f>
        <v>0</v>
      </c>
      <c r="H78" s="15">
        <f>D78+F78</f>
        <v>0</v>
      </c>
      <c r="I78" s="15">
        <f>E78+G78</f>
        <v>0</v>
      </c>
      <c r="J78" s="3"/>
      <c r="K78" s="3"/>
    </row>
    <row r="79" spans="1:11">
      <c r="A79" s="13" t="s">
        <v>141</v>
      </c>
      <c r="B79" s="13" t="s">
        <v>15</v>
      </c>
      <c r="C79" s="14"/>
      <c r="D79" s="14"/>
      <c r="E79" s="14"/>
      <c r="F79" s="14"/>
      <c r="G79" s="14"/>
      <c r="H79" s="14"/>
      <c r="I79" s="14"/>
      <c r="J79" s="3"/>
      <c r="K79" s="3"/>
    </row>
    <row r="80" spans="1:11">
      <c r="A80" s="13" t="s">
        <v>142</v>
      </c>
      <c r="B80" s="13" t="s">
        <v>15</v>
      </c>
      <c r="C80" s="14"/>
      <c r="D80" s="14"/>
      <c r="E80" s="14"/>
      <c r="F80" s="14"/>
      <c r="G80" s="14"/>
      <c r="H80" s="14"/>
      <c r="I80" s="14"/>
      <c r="J80" s="3"/>
      <c r="K80" s="3"/>
    </row>
    <row r="81" spans="1:11">
      <c r="A81" s="6" t="s">
        <v>143</v>
      </c>
      <c r="B81" s="6" t="s">
        <v>83</v>
      </c>
      <c r="C81" s="15">
        <v>12</v>
      </c>
      <c r="D81" s="15">
        <v>0</v>
      </c>
      <c r="E81" s="15">
        <f>C81*D81</f>
        <v>0</v>
      </c>
      <c r="F81" s="15">
        <v>0</v>
      </c>
      <c r="G81" s="15">
        <f>C81*F81</f>
        <v>0</v>
      </c>
      <c r="H81" s="15">
        <f t="shared" ref="H81:I84" si="7">D81+F81</f>
        <v>0</v>
      </c>
      <c r="I81" s="15">
        <f t="shared" si="7"/>
        <v>0</v>
      </c>
      <c r="J81" s="3"/>
      <c r="K81" s="3"/>
    </row>
    <row r="82" spans="1:11">
      <c r="A82" s="6" t="s">
        <v>144</v>
      </c>
      <c r="B82" s="6" t="s">
        <v>83</v>
      </c>
      <c r="C82" s="15">
        <v>6</v>
      </c>
      <c r="D82" s="15">
        <v>0</v>
      </c>
      <c r="E82" s="15">
        <f>C82*D82</f>
        <v>0</v>
      </c>
      <c r="F82" s="15">
        <v>0</v>
      </c>
      <c r="G82" s="15">
        <f>C82*F82</f>
        <v>0</v>
      </c>
      <c r="H82" s="15">
        <f t="shared" si="7"/>
        <v>0</v>
      </c>
      <c r="I82" s="15">
        <f t="shared" si="7"/>
        <v>0</v>
      </c>
      <c r="J82" s="3"/>
      <c r="K82" s="3"/>
    </row>
    <row r="83" spans="1:11">
      <c r="A83" s="6" t="s">
        <v>15</v>
      </c>
      <c r="B83" s="6" t="s">
        <v>15</v>
      </c>
      <c r="C83" s="15"/>
      <c r="D83" s="15"/>
      <c r="E83" s="15"/>
      <c r="F83" s="15"/>
      <c r="G83" s="15"/>
      <c r="H83" s="15">
        <f t="shared" si="7"/>
        <v>0</v>
      </c>
      <c r="I83" s="15">
        <f t="shared" si="7"/>
        <v>0</v>
      </c>
      <c r="J83" s="3"/>
      <c r="K83" s="3"/>
    </row>
    <row r="84" spans="1:11">
      <c r="A84" s="6" t="s">
        <v>145</v>
      </c>
      <c r="B84" s="6" t="s">
        <v>15</v>
      </c>
      <c r="C84" s="15"/>
      <c r="D84" s="15"/>
      <c r="E84" s="15">
        <f>L2+Parametry!B33/100*E82</f>
        <v>0</v>
      </c>
      <c r="F84" s="15"/>
      <c r="G84" s="15"/>
      <c r="H84" s="15">
        <f t="shared" si="7"/>
        <v>0</v>
      </c>
      <c r="I84" s="15">
        <f t="shared" si="7"/>
        <v>0</v>
      </c>
      <c r="J84" s="3"/>
      <c r="K84" s="3"/>
    </row>
    <row r="85" spans="1:11">
      <c r="A85" s="4" t="s">
        <v>146</v>
      </c>
      <c r="B85" s="4" t="s">
        <v>15</v>
      </c>
      <c r="C85" s="11"/>
      <c r="D85" s="11"/>
      <c r="E85" s="11">
        <f>SUM(E3:E22,E24:E84)</f>
        <v>0</v>
      </c>
      <c r="F85" s="11"/>
      <c r="G85" s="11">
        <f>SUM(G3:G22,G24:G84)</f>
        <v>0</v>
      </c>
      <c r="H85" s="11"/>
      <c r="I85" s="11">
        <f>SUM(I3:I22,I24:I84)</f>
        <v>0</v>
      </c>
      <c r="J85" s="3"/>
      <c r="K85" s="3"/>
    </row>
    <row r="86" spans="1:11">
      <c r="A86" s="16" t="s">
        <v>147</v>
      </c>
      <c r="B86" s="16" t="s">
        <v>15</v>
      </c>
      <c r="C86" s="17"/>
      <c r="D86" s="17"/>
      <c r="E86" s="17"/>
      <c r="F86" s="17"/>
      <c r="G86" s="17"/>
      <c r="H86" s="17"/>
      <c r="I86" s="17"/>
      <c r="J86" s="3"/>
      <c r="K86" s="3"/>
    </row>
    <row r="87" spans="1:11">
      <c r="A87" s="13" t="s">
        <v>148</v>
      </c>
      <c r="B87" s="13" t="s">
        <v>15</v>
      </c>
      <c r="C87" s="14"/>
      <c r="D87" s="14"/>
      <c r="E87" s="14"/>
      <c r="F87" s="14"/>
      <c r="G87" s="14"/>
      <c r="H87" s="14"/>
      <c r="I87" s="14"/>
      <c r="J87" s="3"/>
      <c r="K87" s="3"/>
    </row>
    <row r="88" spans="1:11">
      <c r="A88" s="6" t="s">
        <v>149</v>
      </c>
      <c r="B88" s="6" t="s">
        <v>150</v>
      </c>
      <c r="C88" s="15">
        <v>0.06</v>
      </c>
      <c r="D88" s="15">
        <v>0</v>
      </c>
      <c r="E88" s="15">
        <f>C88*D88</f>
        <v>0</v>
      </c>
      <c r="F88" s="15">
        <v>0</v>
      </c>
      <c r="G88" s="15">
        <f>C88*F88</f>
        <v>0</v>
      </c>
      <c r="H88" s="15">
        <f>D88+F88</f>
        <v>0</v>
      </c>
      <c r="I88" s="15">
        <f>E88+G88</f>
        <v>0</v>
      </c>
      <c r="J88" s="3"/>
      <c r="K88" s="3"/>
    </row>
    <row r="89" spans="1:11">
      <c r="A89" s="13" t="s">
        <v>151</v>
      </c>
      <c r="B89" s="13" t="s">
        <v>15</v>
      </c>
      <c r="C89" s="14"/>
      <c r="D89" s="14"/>
      <c r="E89" s="14"/>
      <c r="F89" s="14"/>
      <c r="G89" s="14"/>
      <c r="H89" s="14"/>
      <c r="I89" s="14"/>
      <c r="J89" s="3"/>
      <c r="K89" s="3"/>
    </row>
    <row r="90" spans="1:11">
      <c r="A90" s="6" t="s">
        <v>152</v>
      </c>
      <c r="B90" s="6" t="s">
        <v>119</v>
      </c>
      <c r="C90" s="15">
        <v>120</v>
      </c>
      <c r="D90" s="15">
        <v>0</v>
      </c>
      <c r="E90" s="15">
        <f>C90*D90</f>
        <v>0</v>
      </c>
      <c r="F90" s="15">
        <v>0</v>
      </c>
      <c r="G90" s="15">
        <f>C90*F90</f>
        <v>0</v>
      </c>
      <c r="H90" s="15">
        <f>D90+F90</f>
        <v>0</v>
      </c>
      <c r="I90" s="15">
        <f>E90+G90</f>
        <v>0</v>
      </c>
      <c r="J90" s="3"/>
      <c r="K90" s="3"/>
    </row>
    <row r="91" spans="1:11">
      <c r="A91" s="13" t="s">
        <v>153</v>
      </c>
      <c r="B91" s="13" t="s">
        <v>15</v>
      </c>
      <c r="C91" s="14"/>
      <c r="D91" s="14"/>
      <c r="E91" s="14"/>
      <c r="F91" s="14"/>
      <c r="G91" s="14"/>
      <c r="H91" s="14"/>
      <c r="I91" s="14"/>
      <c r="J91" s="3"/>
      <c r="K91" s="3"/>
    </row>
    <row r="92" spans="1:11">
      <c r="A92" s="6" t="s">
        <v>154</v>
      </c>
      <c r="B92" s="6" t="s">
        <v>155</v>
      </c>
      <c r="C92" s="15">
        <v>25</v>
      </c>
      <c r="D92" s="15">
        <v>0</v>
      </c>
      <c r="E92" s="15">
        <f>C92*D92</f>
        <v>0</v>
      </c>
      <c r="F92" s="15">
        <v>0</v>
      </c>
      <c r="G92" s="15">
        <f>C92*F92</f>
        <v>0</v>
      </c>
      <c r="H92" s="15">
        <f>D92+F92</f>
        <v>0</v>
      </c>
      <c r="I92" s="15">
        <f>E92+G92</f>
        <v>0</v>
      </c>
      <c r="J92" s="3"/>
      <c r="K92" s="3"/>
    </row>
    <row r="93" spans="1:11">
      <c r="A93" s="13" t="s">
        <v>156</v>
      </c>
      <c r="B93" s="13" t="s">
        <v>15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6" t="s">
        <v>157</v>
      </c>
      <c r="B94" s="6" t="s">
        <v>158</v>
      </c>
      <c r="C94" s="15">
        <v>5</v>
      </c>
      <c r="D94" s="15">
        <v>0</v>
      </c>
      <c r="E94" s="15">
        <f>C94*D94</f>
        <v>0</v>
      </c>
      <c r="F94" s="15">
        <v>0</v>
      </c>
      <c r="G94" s="15">
        <f>C94*F94</f>
        <v>0</v>
      </c>
      <c r="H94" s="15">
        <f>D94+F94</f>
        <v>0</v>
      </c>
      <c r="I94" s="15">
        <f>E94+G94</f>
        <v>0</v>
      </c>
      <c r="J94" s="3"/>
      <c r="K94" s="3"/>
    </row>
    <row r="95" spans="1:11">
      <c r="A95" s="13" t="s">
        <v>159</v>
      </c>
      <c r="B95" s="13" t="s">
        <v>15</v>
      </c>
      <c r="C95" s="14"/>
      <c r="D95" s="14"/>
      <c r="E95" s="14"/>
      <c r="F95" s="14"/>
      <c r="G95" s="14"/>
      <c r="H95" s="14"/>
      <c r="I95" s="14"/>
      <c r="J95" s="3"/>
      <c r="K95" s="3"/>
    </row>
    <row r="96" spans="1:11">
      <c r="A96" s="13" t="s">
        <v>160</v>
      </c>
      <c r="B96" s="13" t="s">
        <v>15</v>
      </c>
      <c r="C96" s="14"/>
      <c r="D96" s="14"/>
      <c r="E96" s="14"/>
      <c r="F96" s="14"/>
      <c r="G96" s="14"/>
      <c r="H96" s="14"/>
      <c r="I96" s="14"/>
      <c r="J96" s="3"/>
      <c r="K96" s="3"/>
    </row>
    <row r="97" spans="1:11">
      <c r="A97" s="6" t="s">
        <v>161</v>
      </c>
      <c r="B97" s="6" t="s">
        <v>158</v>
      </c>
      <c r="C97" s="15">
        <v>1.6</v>
      </c>
      <c r="D97" s="15">
        <v>0</v>
      </c>
      <c r="E97" s="15">
        <f>C97*D97</f>
        <v>0</v>
      </c>
      <c r="F97" s="15">
        <v>0</v>
      </c>
      <c r="G97" s="15">
        <f>C97*F97</f>
        <v>0</v>
      </c>
      <c r="H97" s="15">
        <f>D97+F97</f>
        <v>0</v>
      </c>
      <c r="I97" s="15">
        <f>E97+G97</f>
        <v>0</v>
      </c>
      <c r="J97" s="3"/>
      <c r="K97" s="3"/>
    </row>
    <row r="98" spans="1:11">
      <c r="A98" s="13" t="s">
        <v>162</v>
      </c>
      <c r="B98" s="13" t="s">
        <v>15</v>
      </c>
      <c r="C98" s="14"/>
      <c r="D98" s="14"/>
      <c r="E98" s="14"/>
      <c r="F98" s="14"/>
      <c r="G98" s="14"/>
      <c r="H98" s="14"/>
      <c r="I98" s="14"/>
      <c r="J98" s="3"/>
      <c r="K98" s="3"/>
    </row>
    <row r="99" spans="1:11">
      <c r="A99" s="13" t="s">
        <v>163</v>
      </c>
      <c r="B99" s="13" t="s">
        <v>15</v>
      </c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 t="s">
        <v>164</v>
      </c>
      <c r="B100" s="6" t="s">
        <v>67</v>
      </c>
      <c r="C100" s="15">
        <v>2</v>
      </c>
      <c r="D100" s="15">
        <v>0</v>
      </c>
      <c r="E100" s="15">
        <f>C100*D100</f>
        <v>0</v>
      </c>
      <c r="F100" s="15">
        <v>0</v>
      </c>
      <c r="G100" s="15">
        <f>C100*F100</f>
        <v>0</v>
      </c>
      <c r="H100" s="15">
        <f>D100+F100</f>
        <v>0</v>
      </c>
      <c r="I100" s="15">
        <f>E100+G100</f>
        <v>0</v>
      </c>
      <c r="J100" s="3"/>
      <c r="K100" s="3"/>
    </row>
    <row r="101" spans="1:11">
      <c r="A101" s="6" t="s">
        <v>165</v>
      </c>
      <c r="B101" s="6" t="s">
        <v>67</v>
      </c>
      <c r="C101" s="15">
        <v>1</v>
      </c>
      <c r="D101" s="15">
        <v>0</v>
      </c>
      <c r="E101" s="15">
        <f>C101*D101</f>
        <v>0</v>
      </c>
      <c r="F101" s="15">
        <v>0</v>
      </c>
      <c r="G101" s="15">
        <f>C101*F101</f>
        <v>0</v>
      </c>
      <c r="H101" s="15">
        <f>D101+F101</f>
        <v>0</v>
      </c>
      <c r="I101" s="15">
        <f>E101+G101</f>
        <v>0</v>
      </c>
      <c r="J101" s="3"/>
      <c r="K101" s="3"/>
    </row>
    <row r="102" spans="1:11">
      <c r="A102" s="13" t="s">
        <v>166</v>
      </c>
      <c r="B102" s="13" t="s">
        <v>15</v>
      </c>
      <c r="C102" s="14"/>
      <c r="D102" s="14"/>
      <c r="E102" s="14"/>
      <c r="F102" s="14"/>
      <c r="G102" s="14"/>
      <c r="H102" s="14"/>
      <c r="I102" s="14"/>
      <c r="J102" s="3"/>
      <c r="K102" s="3"/>
    </row>
    <row r="103" spans="1:11">
      <c r="A103" s="6" t="s">
        <v>167</v>
      </c>
      <c r="B103" s="6" t="s">
        <v>119</v>
      </c>
      <c r="C103" s="15">
        <v>45</v>
      </c>
      <c r="D103" s="15">
        <v>0</v>
      </c>
      <c r="E103" s="15">
        <f>C103*D103</f>
        <v>0</v>
      </c>
      <c r="F103" s="15">
        <v>0</v>
      </c>
      <c r="G103" s="15">
        <f>C103*F103</f>
        <v>0</v>
      </c>
      <c r="H103" s="15">
        <f t="shared" ref="H103:I105" si="8">D103+F103</f>
        <v>0</v>
      </c>
      <c r="I103" s="15">
        <f t="shared" si="8"/>
        <v>0</v>
      </c>
      <c r="J103" s="3"/>
      <c r="K103" s="3"/>
    </row>
    <row r="104" spans="1:11">
      <c r="A104" s="6" t="s">
        <v>168</v>
      </c>
      <c r="B104" s="6" t="s">
        <v>119</v>
      </c>
      <c r="C104" s="15">
        <v>5</v>
      </c>
      <c r="D104" s="15">
        <v>0</v>
      </c>
      <c r="E104" s="15">
        <f>C104*D104</f>
        <v>0</v>
      </c>
      <c r="F104" s="15">
        <v>0</v>
      </c>
      <c r="G104" s="15">
        <f>C104*F104</f>
        <v>0</v>
      </c>
      <c r="H104" s="15">
        <f t="shared" si="8"/>
        <v>0</v>
      </c>
      <c r="I104" s="15">
        <f t="shared" si="8"/>
        <v>0</v>
      </c>
      <c r="J104" s="3"/>
      <c r="K104" s="3"/>
    </row>
    <row r="105" spans="1:11">
      <c r="A105" s="6" t="s">
        <v>169</v>
      </c>
      <c r="B105" s="6" t="s">
        <v>119</v>
      </c>
      <c r="C105" s="15">
        <v>10</v>
      </c>
      <c r="D105" s="15">
        <v>0</v>
      </c>
      <c r="E105" s="15">
        <f>C105*D105</f>
        <v>0</v>
      </c>
      <c r="F105" s="15">
        <v>0</v>
      </c>
      <c r="G105" s="15">
        <f>C105*F105</f>
        <v>0</v>
      </c>
      <c r="H105" s="15">
        <f t="shared" si="8"/>
        <v>0</v>
      </c>
      <c r="I105" s="15">
        <f t="shared" si="8"/>
        <v>0</v>
      </c>
      <c r="J105" s="3"/>
      <c r="K105" s="3"/>
    </row>
    <row r="106" spans="1:11">
      <c r="A106" s="13" t="s">
        <v>170</v>
      </c>
      <c r="B106" s="13" t="s">
        <v>15</v>
      </c>
      <c r="C106" s="14"/>
      <c r="D106" s="14"/>
      <c r="E106" s="14"/>
      <c r="F106" s="14"/>
      <c r="G106" s="14"/>
      <c r="H106" s="14"/>
      <c r="I106" s="14"/>
      <c r="J106" s="3"/>
      <c r="K106" s="3"/>
    </row>
    <row r="107" spans="1:11">
      <c r="A107" s="6" t="s">
        <v>171</v>
      </c>
      <c r="B107" s="6" t="s">
        <v>119</v>
      </c>
      <c r="C107" s="15">
        <v>50</v>
      </c>
      <c r="D107" s="15">
        <v>0</v>
      </c>
      <c r="E107" s="15">
        <f>C107*D107</f>
        <v>0</v>
      </c>
      <c r="F107" s="15">
        <v>0</v>
      </c>
      <c r="G107" s="15">
        <f>C107*F107</f>
        <v>0</v>
      </c>
      <c r="H107" s="15">
        <f>D107+F107</f>
        <v>0</v>
      </c>
      <c r="I107" s="15">
        <f>E107+G107</f>
        <v>0</v>
      </c>
      <c r="J107" s="3"/>
      <c r="K107" s="3"/>
    </row>
    <row r="108" spans="1:11">
      <c r="A108" s="13" t="s">
        <v>172</v>
      </c>
      <c r="B108" s="13" t="s">
        <v>15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>
      <c r="A109" s="6" t="s">
        <v>173</v>
      </c>
      <c r="B109" s="6" t="s">
        <v>119</v>
      </c>
      <c r="C109" s="15">
        <v>50</v>
      </c>
      <c r="D109" s="15">
        <v>0</v>
      </c>
      <c r="E109" s="15">
        <f>C109*D109</f>
        <v>0</v>
      </c>
      <c r="F109" s="15">
        <v>0</v>
      </c>
      <c r="G109" s="15">
        <f>C109*F109</f>
        <v>0</v>
      </c>
      <c r="H109" s="15">
        <f>D109+F109</f>
        <v>0</v>
      </c>
      <c r="I109" s="15">
        <f>E109+G109</f>
        <v>0</v>
      </c>
      <c r="J109" s="3"/>
      <c r="K109" s="3"/>
    </row>
    <row r="110" spans="1:11">
      <c r="A110" s="13" t="s">
        <v>174</v>
      </c>
      <c r="B110" s="13" t="s">
        <v>15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6" t="s">
        <v>175</v>
      </c>
      <c r="B111" s="6" t="s">
        <v>67</v>
      </c>
      <c r="C111" s="15">
        <v>2</v>
      </c>
      <c r="D111" s="15">
        <v>0</v>
      </c>
      <c r="E111" s="15">
        <f>C111*D111</f>
        <v>0</v>
      </c>
      <c r="F111" s="15">
        <v>0</v>
      </c>
      <c r="G111" s="15">
        <f>C111*F111</f>
        <v>0</v>
      </c>
      <c r="H111" s="15">
        <f>D111+F111</f>
        <v>0</v>
      </c>
      <c r="I111" s="15">
        <f>E111+G111</f>
        <v>0</v>
      </c>
      <c r="J111" s="3"/>
      <c r="K111" s="3"/>
    </row>
    <row r="112" spans="1:11">
      <c r="A112" s="13" t="s">
        <v>176</v>
      </c>
      <c r="B112" s="13" t="s">
        <v>15</v>
      </c>
      <c r="C112" s="14"/>
      <c r="D112" s="14"/>
      <c r="E112" s="14"/>
      <c r="F112" s="14"/>
      <c r="G112" s="14"/>
      <c r="H112" s="14"/>
      <c r="I112" s="14"/>
      <c r="J112" s="3"/>
      <c r="K112" s="3"/>
    </row>
    <row r="113" spans="1:11">
      <c r="A113" s="13" t="s">
        <v>177</v>
      </c>
      <c r="B113" s="13" t="s">
        <v>15</v>
      </c>
      <c r="C113" s="14"/>
      <c r="D113" s="14"/>
      <c r="E113" s="14"/>
      <c r="F113" s="14"/>
      <c r="G113" s="14"/>
      <c r="H113" s="14"/>
      <c r="I113" s="14"/>
      <c r="J113" s="3"/>
      <c r="K113" s="3"/>
    </row>
    <row r="114" spans="1:11">
      <c r="A114" s="6" t="s">
        <v>178</v>
      </c>
      <c r="B114" s="6" t="s">
        <v>158</v>
      </c>
      <c r="C114" s="15">
        <v>0.2</v>
      </c>
      <c r="D114" s="15">
        <v>0</v>
      </c>
      <c r="E114" s="15">
        <f>C114*D114</f>
        <v>0</v>
      </c>
      <c r="F114" s="15">
        <v>0</v>
      </c>
      <c r="G114" s="15">
        <f>C114*F114</f>
        <v>0</v>
      </c>
      <c r="H114" s="15">
        <f>D114+F114</f>
        <v>0</v>
      </c>
      <c r="I114" s="15">
        <f>E114+G114</f>
        <v>0</v>
      </c>
      <c r="J114" s="3"/>
      <c r="K114" s="3"/>
    </row>
    <row r="115" spans="1:11">
      <c r="A115" s="13" t="s">
        <v>179</v>
      </c>
      <c r="B115" s="13" t="s">
        <v>15</v>
      </c>
      <c r="C115" s="14"/>
      <c r="D115" s="14"/>
      <c r="E115" s="14"/>
      <c r="F115" s="14"/>
      <c r="G115" s="14"/>
      <c r="H115" s="14"/>
      <c r="I115" s="14"/>
      <c r="J115" s="3"/>
      <c r="K115" s="3"/>
    </row>
    <row r="116" spans="1:11">
      <c r="A116" s="6" t="s">
        <v>180</v>
      </c>
      <c r="B116" s="6" t="s">
        <v>155</v>
      </c>
      <c r="C116" s="15">
        <v>5</v>
      </c>
      <c r="D116" s="15">
        <v>0</v>
      </c>
      <c r="E116" s="15">
        <f>C116*D116</f>
        <v>0</v>
      </c>
      <c r="F116" s="15">
        <v>0</v>
      </c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181</v>
      </c>
      <c r="B117" s="13" t="s">
        <v>15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182</v>
      </c>
      <c r="B118" s="6" t="s">
        <v>158</v>
      </c>
      <c r="C118" s="15">
        <v>1</v>
      </c>
      <c r="D118" s="15">
        <v>0</v>
      </c>
      <c r="E118" s="15">
        <f>C118*D118</f>
        <v>0</v>
      </c>
      <c r="F118" s="15">
        <v>0</v>
      </c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13" t="s">
        <v>183</v>
      </c>
      <c r="B119" s="13" t="s">
        <v>15</v>
      </c>
      <c r="C119" s="14"/>
      <c r="D119" s="14"/>
      <c r="E119" s="14"/>
      <c r="F119" s="14"/>
      <c r="G119" s="14"/>
      <c r="H119" s="14"/>
      <c r="I119" s="14"/>
      <c r="J119" s="3"/>
      <c r="K119" s="3"/>
    </row>
    <row r="120" spans="1:11">
      <c r="A120" s="6" t="s">
        <v>184</v>
      </c>
      <c r="B120" s="6" t="s">
        <v>119</v>
      </c>
      <c r="C120" s="15">
        <v>45</v>
      </c>
      <c r="D120" s="15">
        <v>0</v>
      </c>
      <c r="E120" s="15">
        <f>C120*D120</f>
        <v>0</v>
      </c>
      <c r="F120" s="15">
        <v>0</v>
      </c>
      <c r="G120" s="15">
        <f>C120*F120</f>
        <v>0</v>
      </c>
      <c r="H120" s="15">
        <f t="shared" ref="H120:I122" si="9">D120+F120</f>
        <v>0</v>
      </c>
      <c r="I120" s="15">
        <f t="shared" si="9"/>
        <v>0</v>
      </c>
      <c r="J120" s="3"/>
      <c r="K120" s="3"/>
    </row>
    <row r="121" spans="1:11">
      <c r="A121" s="6" t="s">
        <v>185</v>
      </c>
      <c r="B121" s="6" t="s">
        <v>119</v>
      </c>
      <c r="C121" s="15">
        <v>5</v>
      </c>
      <c r="D121" s="15">
        <v>0</v>
      </c>
      <c r="E121" s="15">
        <f>C121*D121</f>
        <v>0</v>
      </c>
      <c r="F121" s="15">
        <v>0</v>
      </c>
      <c r="G121" s="15">
        <f>C121*F121</f>
        <v>0</v>
      </c>
      <c r="H121" s="15">
        <f t="shared" si="9"/>
        <v>0</v>
      </c>
      <c r="I121" s="15">
        <f t="shared" si="9"/>
        <v>0</v>
      </c>
      <c r="J121" s="3"/>
      <c r="K121" s="3"/>
    </row>
    <row r="122" spans="1:11">
      <c r="A122" s="6" t="s">
        <v>186</v>
      </c>
      <c r="B122" s="6" t="s">
        <v>119</v>
      </c>
      <c r="C122" s="15">
        <v>10</v>
      </c>
      <c r="D122" s="15">
        <v>0</v>
      </c>
      <c r="E122" s="15">
        <f>C122*D122</f>
        <v>0</v>
      </c>
      <c r="F122" s="15">
        <v>0</v>
      </c>
      <c r="G122" s="15">
        <f>C122*F122</f>
        <v>0</v>
      </c>
      <c r="H122" s="15">
        <f t="shared" si="9"/>
        <v>0</v>
      </c>
      <c r="I122" s="15">
        <f t="shared" si="9"/>
        <v>0</v>
      </c>
      <c r="J122" s="3"/>
      <c r="K122" s="3"/>
    </row>
    <row r="123" spans="1:11">
      <c r="A123" s="13" t="s">
        <v>187</v>
      </c>
      <c r="B123" s="13" t="s">
        <v>15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188</v>
      </c>
      <c r="B124" s="6" t="s">
        <v>155</v>
      </c>
      <c r="C124" s="15">
        <v>17</v>
      </c>
      <c r="D124" s="15">
        <v>0</v>
      </c>
      <c r="E124" s="15">
        <f>C124*D124</f>
        <v>0</v>
      </c>
      <c r="F124" s="15">
        <v>0</v>
      </c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189</v>
      </c>
      <c r="B125" s="6" t="s">
        <v>155</v>
      </c>
      <c r="C125" s="15">
        <v>5</v>
      </c>
      <c r="D125" s="15">
        <v>0</v>
      </c>
      <c r="E125" s="15">
        <f>C125*D125</f>
        <v>0</v>
      </c>
      <c r="F125" s="15">
        <v>0</v>
      </c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190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191</v>
      </c>
      <c r="B127" s="6" t="s">
        <v>158</v>
      </c>
      <c r="C127" s="15">
        <v>4.5</v>
      </c>
      <c r="D127" s="15">
        <v>0</v>
      </c>
      <c r="E127" s="15">
        <f>C127*D127</f>
        <v>0</v>
      </c>
      <c r="F127" s="15">
        <v>0</v>
      </c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16" t="s">
        <v>192</v>
      </c>
      <c r="B128" s="16" t="s">
        <v>15</v>
      </c>
      <c r="C128" s="17"/>
      <c r="D128" s="17"/>
      <c r="E128" s="17">
        <f>SUM(E87:E127)</f>
        <v>0</v>
      </c>
      <c r="F128" s="17"/>
      <c r="G128" s="17">
        <f>SUM(G87:G127)</f>
        <v>0</v>
      </c>
      <c r="H128" s="17"/>
      <c r="I128" s="17">
        <f>SUM(I87:I127)</f>
        <v>0</v>
      </c>
      <c r="J128" s="3"/>
      <c r="K128" s="3"/>
    </row>
    <row r="129" spans="1:11">
      <c r="A129" s="6" t="s">
        <v>193</v>
      </c>
      <c r="B129" s="6" t="s">
        <v>15</v>
      </c>
      <c r="C129" s="15"/>
      <c r="D129" s="15"/>
      <c r="E129" s="15"/>
      <c r="F129" s="15"/>
      <c r="G129" s="15"/>
      <c r="H129" s="15">
        <f t="shared" ref="H129:I131" si="10">D129+F129</f>
        <v>0</v>
      </c>
      <c r="I129" s="15">
        <f t="shared" si="10"/>
        <v>0</v>
      </c>
      <c r="J129" s="3"/>
      <c r="K129" s="3"/>
    </row>
    <row r="130" spans="1:11">
      <c r="A130" s="6" t="s">
        <v>194</v>
      </c>
      <c r="B130" s="6" t="s">
        <v>15</v>
      </c>
      <c r="C130" s="15"/>
      <c r="D130" s="15"/>
      <c r="E130" s="15"/>
      <c r="F130" s="15"/>
      <c r="G130" s="15"/>
      <c r="H130" s="15">
        <f t="shared" si="10"/>
        <v>0</v>
      </c>
      <c r="I130" s="15">
        <f t="shared" si="10"/>
        <v>0</v>
      </c>
      <c r="J130" s="3"/>
      <c r="K130" s="3"/>
    </row>
    <row r="131" spans="1:11">
      <c r="A131" s="6" t="s">
        <v>195</v>
      </c>
      <c r="B131" s="6" t="s">
        <v>15</v>
      </c>
      <c r="C131" s="15"/>
      <c r="D131" s="15"/>
      <c r="E131" s="15"/>
      <c r="F131" s="15"/>
      <c r="G131" s="15"/>
      <c r="H131" s="15">
        <f t="shared" si="10"/>
        <v>0</v>
      </c>
      <c r="I131" s="15">
        <f t="shared" si="10"/>
        <v>0</v>
      </c>
      <c r="J131" s="3"/>
      <c r="K13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BFDBB-7F16-4E32-B464-42A6C72E42C0}">
  <dimension ref="A1:C33"/>
  <sheetViews>
    <sheetView workbookViewId="0"/>
  </sheetViews>
  <sheetFormatPr defaultRowHeight="14.4"/>
  <cols>
    <col min="1" max="1" width="23.44140625" style="1" bestFit="1" customWidth="1"/>
    <col min="2" max="2" width="54.7773437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30</v>
      </c>
      <c r="C19" s="3"/>
    </row>
    <row r="20" spans="1:3">
      <c r="A20" s="2" t="s">
        <v>34</v>
      </c>
      <c r="B20" s="7" t="s">
        <v>30</v>
      </c>
      <c r="C20" s="3"/>
    </row>
    <row r="21" spans="1:3">
      <c r="A21" s="2" t="s">
        <v>35</v>
      </c>
      <c r="B21" s="7" t="s">
        <v>30</v>
      </c>
      <c r="C21" s="3"/>
    </row>
    <row r="22" spans="1:3">
      <c r="A22" s="2" t="s">
        <v>36</v>
      </c>
      <c r="B22" s="7" t="s">
        <v>37</v>
      </c>
      <c r="C22" s="3"/>
    </row>
    <row r="23" spans="1:3">
      <c r="A23" s="2" t="s">
        <v>38</v>
      </c>
      <c r="B23" s="7" t="s">
        <v>39</v>
      </c>
      <c r="C23" s="3"/>
    </row>
    <row r="24" spans="1:3">
      <c r="A24" s="2" t="s">
        <v>40</v>
      </c>
      <c r="B24" s="7" t="s">
        <v>41</v>
      </c>
      <c r="C24" s="3"/>
    </row>
    <row r="25" spans="1:3">
      <c r="A25" s="2" t="s">
        <v>42</v>
      </c>
      <c r="B25" s="7" t="s">
        <v>43</v>
      </c>
      <c r="C25" s="3"/>
    </row>
    <row r="26" spans="1:3">
      <c r="A26" s="2" t="s">
        <v>44</v>
      </c>
      <c r="B26" s="7" t="s">
        <v>45</v>
      </c>
      <c r="C26" s="3"/>
    </row>
    <row r="27" spans="1:3">
      <c r="A27" s="2" t="s">
        <v>46</v>
      </c>
      <c r="B27" s="7" t="s">
        <v>43</v>
      </c>
      <c r="C27" s="3"/>
    </row>
    <row r="28" spans="1:3">
      <c r="A28" s="2" t="s">
        <v>47</v>
      </c>
      <c r="B28" s="7" t="s">
        <v>43</v>
      </c>
      <c r="C28" s="3"/>
    </row>
    <row r="29" spans="1:3">
      <c r="A29" s="2" t="s">
        <v>48</v>
      </c>
      <c r="B29" s="7" t="s">
        <v>43</v>
      </c>
      <c r="C29" s="3"/>
    </row>
    <row r="30" spans="1:3">
      <c r="A30" s="2" t="s">
        <v>49</v>
      </c>
      <c r="B30" s="7" t="s">
        <v>43</v>
      </c>
      <c r="C30" s="3"/>
    </row>
    <row r="31" spans="1:3" ht="21.6">
      <c r="A31" s="8" t="s">
        <v>50</v>
      </c>
      <c r="B31" s="7" t="s">
        <v>51</v>
      </c>
      <c r="C31" s="3"/>
    </row>
    <row r="32" spans="1:3">
      <c r="A32" s="2" t="s">
        <v>52</v>
      </c>
      <c r="B32" s="7" t="s">
        <v>53</v>
      </c>
      <c r="C32" s="3"/>
    </row>
    <row r="33" spans="1:2">
      <c r="A33" s="1" t="s">
        <v>54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Kramaříková</dc:creator>
  <cp:lastModifiedBy>Synek Jiří</cp:lastModifiedBy>
  <dcterms:created xsi:type="dcterms:W3CDTF">2025-03-19T14:15:05Z</dcterms:created>
  <dcterms:modified xsi:type="dcterms:W3CDTF">2025-06-16T10:16:37Z</dcterms:modified>
</cp:coreProperties>
</file>